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hlhaus\censhare\local\CenshareProd\50600490\"/>
    </mc:Choice>
  </mc:AlternateContent>
  <xr:revisionPtr revIDLastSave="0" documentId="13_ncr:1_{3E867058-A34F-405E-BD88-B09E68BB04C1}" xr6:coauthVersionLast="47" xr6:coauthVersionMax="47" xr10:uidLastSave="{00000000-0000-0000-0000-000000000000}"/>
  <bookViews>
    <workbookView xWindow="-120" yWindow="-120" windowWidth="29040" windowHeight="15720" xr2:uid="{00000000-000D-0000-FFFF-FFFF00000000}"/>
  </bookViews>
  <sheets>
    <sheet name="IWW Einleitung" sheetId="4" r:id="rId1"/>
    <sheet name="Einseiter" sheetId="6" r:id="rId2"/>
    <sheet name="Stichworte" sheetId="7"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7" l="1"/>
  <c r="B38" i="7"/>
  <c r="B37" i="7"/>
  <c r="B36" i="7"/>
  <c r="B35" i="7"/>
  <c r="B31" i="7"/>
  <c r="B30" i="7"/>
  <c r="B29" i="7"/>
  <c r="B25" i="7"/>
  <c r="B23" i="7"/>
  <c r="B21" i="7"/>
  <c r="B20" i="7"/>
  <c r="B17" i="7"/>
  <c r="B16" i="7"/>
  <c r="B15" i="7"/>
  <c r="B13" i="7"/>
  <c r="B12" i="7"/>
  <c r="B11" i="7"/>
  <c r="B10" i="7"/>
  <c r="B8" i="7"/>
  <c r="B7" i="7"/>
  <c r="B6" i="7"/>
  <c r="C3" i="7"/>
  <c r="D2" i="7"/>
  <c r="C2" i="7"/>
  <c r="G40" i="6"/>
  <c r="I25" i="6"/>
  <c r="J25" i="6" s="1"/>
  <c r="F25" i="6"/>
  <c r="G25" i="6" s="1"/>
  <c r="C25" i="6"/>
  <c r="D25" i="6" s="1"/>
  <c r="D20" i="6"/>
  <c r="I18" i="6"/>
  <c r="F18" i="6"/>
  <c r="G18" i="6" s="1"/>
  <c r="E18" i="6"/>
  <c r="D18" i="6"/>
  <c r="C18" i="6"/>
  <c r="D17" i="6"/>
  <c r="D16" i="6"/>
  <c r="K15" i="6"/>
  <c r="J15" i="6"/>
  <c r="H15" i="6"/>
  <c r="D13" i="6"/>
  <c r="K12" i="6"/>
  <c r="J12" i="6"/>
  <c r="H12" i="6"/>
  <c r="E11" i="6"/>
  <c r="H10" i="6"/>
  <c r="E10" i="6"/>
  <c r="D10" i="6"/>
  <c r="I9" i="6"/>
  <c r="K9" i="6" s="1"/>
  <c r="F9" i="6"/>
  <c r="G9" i="6" s="1"/>
  <c r="C9" i="6"/>
  <c r="C14" i="6" s="1"/>
  <c r="I5" i="6"/>
  <c r="J20" i="6" s="1"/>
  <c r="F5" i="6"/>
  <c r="F14" i="6" s="1"/>
  <c r="C5" i="6"/>
  <c r="D15" i="6" s="1"/>
  <c r="F4" i="6"/>
  <c r="I4" i="6" s="1"/>
  <c r="J3" i="6"/>
  <c r="G3" i="6"/>
  <c r="F19" i="6" l="1"/>
  <c r="G14" i="6"/>
  <c r="E14" i="6"/>
  <c r="D14" i="6"/>
  <c r="C19" i="6"/>
  <c r="H11" i="6"/>
  <c r="I14" i="6"/>
  <c r="D9" i="6"/>
  <c r="J11" i="6"/>
  <c r="E9" i="6"/>
  <c r="K11" i="6"/>
  <c r="K14" i="6"/>
  <c r="H18" i="6"/>
  <c r="E12" i="6"/>
  <c r="E15" i="6"/>
  <c r="J18" i="6"/>
  <c r="G21" i="6"/>
  <c r="G11" i="6"/>
  <c r="H14" i="6"/>
  <c r="J21" i="6"/>
  <c r="H9" i="6"/>
  <c r="G12" i="6"/>
  <c r="G15" i="6"/>
  <c r="K18" i="6"/>
  <c r="G13" i="6"/>
  <c r="G16" i="6"/>
  <c r="G10" i="6"/>
  <c r="J13" i="6"/>
  <c r="J16" i="6"/>
  <c r="J9" i="6"/>
  <c r="J10" i="6"/>
  <c r="G17" i="6"/>
  <c r="G20" i="6"/>
  <c r="K10" i="6"/>
  <c r="J17" i="6"/>
  <c r="D11" i="6"/>
  <c r="D21" i="6"/>
  <c r="D12" i="6"/>
  <c r="D40" i="7" l="1"/>
  <c r="I19" i="6"/>
  <c r="J14" i="6"/>
  <c r="D19" i="6"/>
  <c r="C23" i="6"/>
  <c r="D23" i="6" s="1"/>
  <c r="C24" i="6"/>
  <c r="C22" i="6"/>
  <c r="D22" i="6" s="1"/>
  <c r="G19" i="6"/>
  <c r="F22" i="6"/>
  <c r="G22" i="6" l="1"/>
  <c r="F23" i="6"/>
  <c r="D24" i="6"/>
  <c r="C26" i="6"/>
  <c r="J19" i="6"/>
  <c r="I22" i="6"/>
  <c r="I23" i="6" l="1"/>
  <c r="J22" i="6"/>
  <c r="G23" i="6"/>
  <c r="F24" i="6"/>
  <c r="C30" i="6"/>
  <c r="D26" i="6"/>
  <c r="C32" i="6" l="1"/>
  <c r="C28" i="6"/>
  <c r="G24" i="6"/>
  <c r="F26" i="6"/>
  <c r="J23" i="6"/>
  <c r="I24" i="6"/>
  <c r="I26" i="6" l="1"/>
  <c r="J24" i="6"/>
  <c r="F30" i="6"/>
  <c r="G26" i="6"/>
  <c r="F32" i="6" l="1"/>
  <c r="F28" i="6"/>
  <c r="I30" i="6"/>
  <c r="J26" i="6"/>
  <c r="I32" i="6" l="1"/>
  <c r="I28" i="6"/>
</calcChain>
</file>

<file path=xl/sharedStrings.xml><?xml version="1.0" encoding="utf-8"?>
<sst xmlns="http://schemas.openxmlformats.org/spreadsheetml/2006/main" count="72" uniqueCount="52">
  <si>
    <t>Die Arbeitshilfe finden Sie ab dem nächsten Arbeitsblatt.</t>
  </si>
  <si>
    <t>Download-Dokument | Quelle: BBP</t>
  </si>
  <si>
    <t>Bericht-Einseiter</t>
  </si>
  <si>
    <r>
      <rPr>
        <sz val="8"/>
        <rFont val="Arial"/>
        <family val="2"/>
      </rPr>
      <t>IWW-ID:</t>
    </r>
    <r>
      <rPr>
        <sz val="10"/>
        <rFont val="Arial"/>
      </rPr>
      <t xml:space="preserve"> </t>
    </r>
    <r>
      <rPr>
        <sz val="10"/>
        <rFont val="Arial"/>
        <family val="2"/>
      </rPr>
      <t>50600490</t>
    </r>
  </si>
  <si>
    <t>Unternehmensinformationen - Einseiter zur Darstellung der wirtschaftlichen Leistungsfähigkeit</t>
  </si>
  <si>
    <t>Monat</t>
  </si>
  <si>
    <t>Oktober</t>
  </si>
  <si>
    <t>Unternehmen</t>
  </si>
  <si>
    <t>Musterbetrieb</t>
  </si>
  <si>
    <t>Rundungsdifferenzen möglich</t>
  </si>
  <si>
    <t>Kumuliert</t>
  </si>
  <si>
    <t xml:space="preserve">Kumuliert  </t>
  </si>
  <si>
    <t>Positionen</t>
  </si>
  <si>
    <t>Euro</t>
  </si>
  <si>
    <t>%</t>
  </si>
  <si>
    <t>Hebel</t>
  </si>
  <si>
    <t>Umsatz/Gesamtleistung</t>
  </si>
  <si>
    <t>Umsatzerlöse</t>
  </si>
  <si>
    <t>Bestandsveränderungen</t>
  </si>
  <si>
    <t>Aktivierte Eigenleistungen</t>
  </si>
  <si>
    <t>Variable Kosten</t>
  </si>
  <si>
    <t>Material-/Wareneinkauf</t>
  </si>
  <si>
    <t>Fertigungslöhne</t>
  </si>
  <si>
    <t>Fremdleistungen (soweit auftragsbegzogen, sonst unter sonstige Kosten)</t>
  </si>
  <si>
    <t>Sonstige variable Kosten, z. B. Frachten, Verpackungen</t>
  </si>
  <si>
    <t>Rohertrag</t>
  </si>
  <si>
    <t>Personalkosten (ohne Fertigungslöhne, wenn diese als variabel ausgewiesen werden)</t>
  </si>
  <si>
    <t>Abschreibungen</t>
  </si>
  <si>
    <t>Sonstige Kosten, z. B. Raumkosten, Versicherungen, Kfz-Kosten, Werbung</t>
  </si>
  <si>
    <t>Gesamtkosten</t>
  </si>
  <si>
    <t>Betriebsergebnis</t>
  </si>
  <si>
    <t>Zinsergebnis (Zinsaufwand mit negativem Vorzeichen eingeben)</t>
  </si>
  <si>
    <t>Neutrales Ergebnis (Belastung mit negativem Vorzeichen eingeben)</t>
  </si>
  <si>
    <t>Ergebnis vor Steuern</t>
  </si>
  <si>
    <t>Steuern auf Einkommen und Ertrag</t>
  </si>
  <si>
    <t>Ergebnis nach Steuern</t>
  </si>
  <si>
    <t>Cashflow im engeren Sinn</t>
  </si>
  <si>
    <t>Auszahlungsabdeckung</t>
  </si>
  <si>
    <t>Geldbestand inkl. freiem Kontrokorrent</t>
  </si>
  <si>
    <t>Cashflow im engeren Sinn (Ergebnis nach Steuern plus Abschreibungen)</t>
  </si>
  <si>
    <t>Nicht berücksichtigte zahlungsrelevante Positionen, z. B. Investitionen, Tilgungen, Entnahmen, Zahllast</t>
  </si>
  <si>
    <r>
      <t xml:space="preserve">Überschuss / </t>
    </r>
    <r>
      <rPr>
        <b/>
        <sz val="12"/>
        <color rgb="FFFF0000"/>
        <rFont val="Calibri"/>
        <family val="2"/>
        <scheme val="minor"/>
      </rPr>
      <t>Differenzbetrag / Finanzierungslücke</t>
    </r>
  </si>
  <si>
    <t>Weitere Kennzahlen</t>
  </si>
  <si>
    <t>Kundenindex (Kundenzahl laufende Peride / Kundenzahl Vorperiode)</t>
  </si>
  <si>
    <t>Wiederkaufrate (Anzahl Kunden, die mehrmals pro Jahr kaufen * 100 / Gesamtzahl Kunden)</t>
  </si>
  <si>
    <t>Neuproduktanteil (Anzahl Produkte jünger als 2 Jahre * 100 / Gesamtzahl Produkte</t>
  </si>
  <si>
    <t>Krankheitstage (Anzahl Krankheitstage aller Mitarbeiter)</t>
  </si>
  <si>
    <t>Reklamationsquote (Anzahl Reklamationen * 100 / Gesamtzahl Käufe)</t>
  </si>
  <si>
    <t>Datum:</t>
  </si>
  <si>
    <t xml:space="preserve">Unternehmensinformationen - Dokumentation wichtiger Entwicklungen </t>
  </si>
  <si>
    <t>Bemerkungen / kommentierungen</t>
  </si>
  <si>
    <t>Maßnahmenvorschläge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</si>
</sst>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16" x14ac:knownFonts="1">
    <font>
      <sz val="10"/>
      <name val="Arial"/>
    </font>
    <font>
      <sz val="11"/>
      <color theme="1"/>
      <name val="Calibri"/>
      <family val="2"/>
      <scheme val="minor"/>
    </font>
    <font>
      <sz val="10"/>
      <name val="Arial"/>
      <family val="2"/>
    </font>
    <font>
      <b/>
      <sz val="14"/>
      <name val="Arial"/>
      <family val="2"/>
    </font>
    <font>
      <sz val="8"/>
      <name val="Arial"/>
      <family val="2"/>
    </font>
    <font>
      <b/>
      <sz val="14"/>
      <color theme="1"/>
      <name val="Calibri"/>
      <family val="2"/>
      <scheme val="minor"/>
    </font>
    <font>
      <b/>
      <sz val="12"/>
      <color theme="1"/>
      <name val="Calibri"/>
      <family val="2"/>
      <scheme val="minor"/>
    </font>
    <font>
      <sz val="12"/>
      <color rgb="FF0000FF"/>
      <name val="Calibri"/>
      <family val="2"/>
      <scheme val="minor"/>
    </font>
    <font>
      <sz val="12"/>
      <color theme="1"/>
      <name val="Calibri"/>
      <family val="2"/>
      <scheme val="minor"/>
    </font>
    <font>
      <b/>
      <sz val="12"/>
      <color rgb="FF0000FF"/>
      <name val="Calibri"/>
      <family val="2"/>
      <scheme val="minor"/>
    </font>
    <font>
      <sz val="9"/>
      <color theme="1"/>
      <name val="Calibri"/>
      <family val="2"/>
      <scheme val="minor"/>
    </font>
    <font>
      <b/>
      <sz val="12"/>
      <name val="Calibri"/>
      <family val="2"/>
      <scheme val="minor"/>
    </font>
    <font>
      <sz val="12"/>
      <name val="Calibri"/>
      <family val="2"/>
      <scheme val="minor"/>
    </font>
    <font>
      <b/>
      <sz val="12"/>
      <color rgb="FFFF0000"/>
      <name val="Calibri"/>
      <family val="2"/>
      <scheme val="minor"/>
    </font>
    <font>
      <b/>
      <sz val="9"/>
      <color rgb="FF0000FF"/>
      <name val="Calibri"/>
      <family val="2"/>
      <scheme val="minor"/>
    </font>
    <font>
      <sz val="9"/>
      <color rgb="FF0000FF"/>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99">
    <xf numFmtId="0" fontId="0" fillId="0" borderId="0" xfId="0"/>
    <xf numFmtId="0" fontId="2" fillId="0" borderId="0" xfId="0" applyFont="1"/>
    <xf numFmtId="0" fontId="0" fillId="0" borderId="1" xfId="0" applyBorder="1"/>
    <xf numFmtId="0" fontId="3" fillId="0" borderId="0" xfId="0" applyFont="1"/>
    <xf numFmtId="0" fontId="5" fillId="2" borderId="2" xfId="1" applyFont="1" applyFill="1" applyBorder="1"/>
    <xf numFmtId="0" fontId="6" fillId="2" borderId="3" xfId="1" applyFont="1" applyFill="1" applyBorder="1"/>
    <xf numFmtId="0" fontId="7" fillId="2" borderId="3" xfId="1" applyFont="1" applyFill="1" applyBorder="1"/>
    <xf numFmtId="0" fontId="6" fillId="2" borderId="4" xfId="1" applyFont="1" applyFill="1" applyBorder="1"/>
    <xf numFmtId="0" fontId="8" fillId="0" borderId="0" xfId="1" applyFont="1"/>
    <xf numFmtId="0" fontId="6" fillId="2" borderId="5" xfId="1" applyFont="1" applyFill="1" applyBorder="1"/>
    <xf numFmtId="0" fontId="6" fillId="2" borderId="6" xfId="1" applyFont="1" applyFill="1" applyBorder="1" applyAlignment="1">
      <alignment horizontal="right"/>
    </xf>
    <xf numFmtId="0" fontId="9" fillId="2" borderId="6" xfId="1" applyFont="1" applyFill="1" applyBorder="1" applyAlignment="1">
      <alignment horizontal="left"/>
    </xf>
    <xf numFmtId="0" fontId="6" fillId="2" borderId="7" xfId="1" applyFont="1" applyFill="1" applyBorder="1"/>
    <xf numFmtId="0" fontId="6" fillId="2" borderId="6" xfId="1" applyFont="1" applyFill="1" applyBorder="1"/>
    <xf numFmtId="0" fontId="6" fillId="2" borderId="8" xfId="1" applyFont="1" applyFill="1" applyBorder="1"/>
    <xf numFmtId="0" fontId="10" fillId="2" borderId="10" xfId="1" applyFont="1" applyFill="1" applyBorder="1"/>
    <xf numFmtId="0" fontId="8" fillId="2" borderId="11" xfId="1" applyFont="1" applyFill="1" applyBorder="1"/>
    <xf numFmtId="0" fontId="6" fillId="2" borderId="12" xfId="1" applyFont="1" applyFill="1" applyBorder="1" applyAlignment="1">
      <alignment horizontal="right"/>
    </xf>
    <xf numFmtId="0" fontId="9" fillId="2" borderId="13" xfId="1" applyFont="1" applyFill="1" applyBorder="1"/>
    <xf numFmtId="0" fontId="9" fillId="2" borderId="14" xfId="1" applyFont="1" applyFill="1" applyBorder="1"/>
    <xf numFmtId="0" fontId="11" fillId="2" borderId="12" xfId="1" applyFont="1" applyFill="1" applyBorder="1" applyAlignment="1">
      <alignment horizontal="right"/>
    </xf>
    <xf numFmtId="0" fontId="6" fillId="2" borderId="13" xfId="1" applyFont="1" applyFill="1" applyBorder="1"/>
    <xf numFmtId="0" fontId="11" fillId="2" borderId="12" xfId="1" applyFont="1" applyFill="1" applyBorder="1"/>
    <xf numFmtId="0" fontId="6" fillId="2" borderId="15" xfId="1" applyFont="1" applyFill="1" applyBorder="1"/>
    <xf numFmtId="0" fontId="6" fillId="2" borderId="16" xfId="1" applyFont="1" applyFill="1" applyBorder="1"/>
    <xf numFmtId="0" fontId="9" fillId="2" borderId="17" xfId="1" applyFont="1" applyFill="1" applyBorder="1"/>
    <xf numFmtId="0" fontId="6" fillId="2" borderId="18" xfId="1" applyFont="1" applyFill="1" applyBorder="1"/>
    <xf numFmtId="0" fontId="6" fillId="2" borderId="19" xfId="1" applyFont="1" applyFill="1" applyBorder="1"/>
    <xf numFmtId="0" fontId="6" fillId="2" borderId="17" xfId="1" applyFont="1" applyFill="1" applyBorder="1"/>
    <xf numFmtId="0" fontId="6" fillId="3" borderId="20" xfId="1" applyFont="1" applyFill="1" applyBorder="1"/>
    <xf numFmtId="0" fontId="6" fillId="3" borderId="21" xfId="1" applyFont="1" applyFill="1" applyBorder="1"/>
    <xf numFmtId="164" fontId="6" fillId="3" borderId="17" xfId="1" applyNumberFormat="1" applyFont="1" applyFill="1" applyBorder="1"/>
    <xf numFmtId="0" fontId="8" fillId="3" borderId="18" xfId="1" applyFont="1" applyFill="1" applyBorder="1"/>
    <xf numFmtId="0" fontId="8" fillId="3" borderId="19" xfId="1" applyFont="1" applyFill="1" applyBorder="1"/>
    <xf numFmtId="0" fontId="6" fillId="0" borderId="20" xfId="1" applyFont="1" applyBorder="1"/>
    <xf numFmtId="0" fontId="7" fillId="0" borderId="21" xfId="1" applyFont="1" applyBorder="1"/>
    <xf numFmtId="164" fontId="7" fillId="0" borderId="17" xfId="1" applyNumberFormat="1" applyFont="1" applyBorder="1"/>
    <xf numFmtId="0" fontId="8" fillId="0" borderId="18" xfId="1" applyFont="1" applyBorder="1"/>
    <xf numFmtId="0" fontId="8" fillId="0" borderId="19" xfId="1" applyFont="1" applyBorder="1"/>
    <xf numFmtId="10" fontId="6" fillId="3" borderId="18" xfId="2" applyNumberFormat="1" applyFont="1" applyFill="1" applyBorder="1"/>
    <xf numFmtId="2" fontId="6" fillId="3" borderId="19" xfId="1" applyNumberFormat="1" applyFont="1" applyFill="1" applyBorder="1"/>
    <xf numFmtId="0" fontId="8" fillId="0" borderId="20" xfId="1" applyFont="1" applyBorder="1"/>
    <xf numFmtId="10" fontId="8" fillId="0" borderId="18" xfId="2" applyNumberFormat="1" applyFont="1" applyBorder="1"/>
    <xf numFmtId="2" fontId="8" fillId="0" borderId="19" xfId="1" applyNumberFormat="1" applyFont="1" applyBorder="1"/>
    <xf numFmtId="2" fontId="6" fillId="0" borderId="19" xfId="1" applyNumberFormat="1" applyFont="1" applyBorder="1"/>
    <xf numFmtId="164" fontId="8" fillId="0" borderId="17" xfId="1" applyNumberFormat="1" applyFont="1" applyBorder="1"/>
    <xf numFmtId="0" fontId="8" fillId="0" borderId="21" xfId="1" applyFont="1" applyBorder="1"/>
    <xf numFmtId="165" fontId="8" fillId="0" borderId="17" xfId="1" applyNumberFormat="1" applyFont="1" applyBorder="1"/>
    <xf numFmtId="10" fontId="6" fillId="3" borderId="17" xfId="2" applyNumberFormat="1" applyFont="1" applyFill="1" applyBorder="1"/>
    <xf numFmtId="0" fontId="6" fillId="3" borderId="18" xfId="1" applyFont="1" applyFill="1" applyBorder="1"/>
    <xf numFmtId="0" fontId="6" fillId="3" borderId="19" xfId="1" applyFont="1" applyFill="1" applyBorder="1"/>
    <xf numFmtId="164" fontId="12" fillId="0" borderId="17" xfId="1" applyNumberFormat="1" applyFont="1" applyBorder="1"/>
    <xf numFmtId="0" fontId="6" fillId="3" borderId="22" xfId="1" applyFont="1" applyFill="1" applyBorder="1"/>
    <xf numFmtId="0" fontId="6" fillId="3" borderId="9" xfId="1" applyFont="1" applyFill="1" applyBorder="1"/>
    <xf numFmtId="164" fontId="6" fillId="3" borderId="23" xfId="1" applyNumberFormat="1" applyFont="1" applyFill="1" applyBorder="1"/>
    <xf numFmtId="0" fontId="6" fillId="3" borderId="24" xfId="1" applyFont="1" applyFill="1" applyBorder="1"/>
    <xf numFmtId="0" fontId="6" fillId="3" borderId="25" xfId="1" applyFont="1" applyFill="1" applyBorder="1"/>
    <xf numFmtId="0" fontId="8" fillId="3" borderId="21" xfId="1" applyFont="1" applyFill="1" applyBorder="1"/>
    <xf numFmtId="165" fontId="8" fillId="3" borderId="17" xfId="1" applyNumberFormat="1" applyFont="1" applyFill="1" applyBorder="1"/>
    <xf numFmtId="2" fontId="7" fillId="0" borderId="17" xfId="1" applyNumberFormat="1" applyFont="1" applyBorder="1"/>
    <xf numFmtId="2" fontId="7" fillId="0" borderId="18" xfId="1" applyNumberFormat="1" applyFont="1" applyBorder="1"/>
    <xf numFmtId="2" fontId="7" fillId="0" borderId="19" xfId="1" applyNumberFormat="1" applyFont="1" applyBorder="1"/>
    <xf numFmtId="10" fontId="7" fillId="0" borderId="17" xfId="2" applyNumberFormat="1" applyFont="1" applyBorder="1"/>
    <xf numFmtId="0" fontId="8" fillId="4" borderId="26" xfId="1" applyFont="1" applyFill="1" applyBorder="1"/>
    <xf numFmtId="0" fontId="8" fillId="4" borderId="27" xfId="1" applyFont="1" applyFill="1" applyBorder="1"/>
    <xf numFmtId="0" fontId="6" fillId="4" borderId="27" xfId="1" applyFont="1" applyFill="1" applyBorder="1"/>
    <xf numFmtId="0" fontId="11" fillId="2" borderId="6" xfId="1" applyFont="1" applyFill="1" applyBorder="1" applyAlignment="1">
      <alignment horizontal="left"/>
    </xf>
    <xf numFmtId="0" fontId="11" fillId="2" borderId="29" xfId="1" applyFont="1" applyFill="1" applyBorder="1" applyAlignment="1">
      <alignment horizontal="left"/>
    </xf>
    <xf numFmtId="0" fontId="11" fillId="2" borderId="30" xfId="1" applyFont="1" applyFill="1" applyBorder="1" applyAlignment="1">
      <alignment horizontal="right"/>
    </xf>
    <xf numFmtId="0" fontId="6" fillId="2" borderId="31" xfId="1" applyFont="1" applyFill="1" applyBorder="1"/>
    <xf numFmtId="164" fontId="14" fillId="3" borderId="17" xfId="1" applyNumberFormat="1" applyFont="1" applyFill="1" applyBorder="1"/>
    <xf numFmtId="164" fontId="14" fillId="3" borderId="31" xfId="1" applyNumberFormat="1" applyFont="1" applyFill="1" applyBorder="1"/>
    <xf numFmtId="0" fontId="12" fillId="0" borderId="21" xfId="1" applyFont="1" applyBorder="1" applyAlignment="1">
      <alignment horizontal="left" vertical="top" wrapText="1"/>
    </xf>
    <xf numFmtId="164" fontId="15" fillId="0" borderId="17" xfId="1" applyNumberFormat="1" applyFont="1" applyBorder="1" applyAlignment="1">
      <alignment horizontal="left" vertical="top" wrapText="1"/>
    </xf>
    <xf numFmtId="164" fontId="15" fillId="0" borderId="31" xfId="1" applyNumberFormat="1" applyFont="1" applyBorder="1" applyAlignment="1">
      <alignment horizontal="left" vertical="top" wrapText="1"/>
    </xf>
    <xf numFmtId="0" fontId="6" fillId="3" borderId="21" xfId="1" applyFont="1" applyFill="1" applyBorder="1" applyAlignment="1">
      <alignment horizontal="left" vertical="top" wrapText="1"/>
    </xf>
    <xf numFmtId="164" fontId="14" fillId="3" borderId="17" xfId="1" applyNumberFormat="1" applyFont="1" applyFill="1" applyBorder="1" applyAlignment="1">
      <alignment horizontal="left" vertical="top" wrapText="1"/>
    </xf>
    <xf numFmtId="164" fontId="14" fillId="3" borderId="31" xfId="1" applyNumberFormat="1" applyFont="1" applyFill="1" applyBorder="1" applyAlignment="1">
      <alignment horizontal="left" vertical="top" wrapText="1"/>
    </xf>
    <xf numFmtId="0" fontId="8" fillId="0" borderId="21" xfId="1" applyFont="1" applyBorder="1" applyAlignment="1">
      <alignment horizontal="left" vertical="top" wrapText="1"/>
    </xf>
    <xf numFmtId="165" fontId="15" fillId="0" borderId="17" xfId="1" applyNumberFormat="1" applyFont="1" applyBorder="1" applyAlignment="1">
      <alignment horizontal="left" vertical="top" wrapText="1"/>
    </xf>
    <xf numFmtId="165" fontId="15" fillId="0" borderId="31" xfId="1" applyNumberFormat="1" applyFont="1" applyBorder="1" applyAlignment="1">
      <alignment horizontal="left" vertical="top" wrapText="1"/>
    </xf>
    <xf numFmtId="10" fontId="14" fillId="3" borderId="17" xfId="2" applyNumberFormat="1" applyFont="1" applyFill="1" applyBorder="1" applyAlignment="1">
      <alignment horizontal="left" vertical="top" wrapText="1"/>
    </xf>
    <xf numFmtId="10" fontId="14" fillId="3" borderId="31" xfId="2" applyNumberFormat="1" applyFont="1" applyFill="1" applyBorder="1" applyAlignment="1">
      <alignment horizontal="left" vertical="top" wrapText="1"/>
    </xf>
    <xf numFmtId="0" fontId="6" fillId="3" borderId="9" xfId="1" applyFont="1" applyFill="1" applyBorder="1" applyAlignment="1">
      <alignment horizontal="left" vertical="top" wrapText="1"/>
    </xf>
    <xf numFmtId="164" fontId="14" fillId="3" borderId="23" xfId="1" applyNumberFormat="1" applyFont="1" applyFill="1" applyBorder="1" applyAlignment="1">
      <alignment horizontal="left" vertical="top" wrapText="1"/>
    </xf>
    <xf numFmtId="164" fontId="14" fillId="3" borderId="32" xfId="1" applyNumberFormat="1" applyFont="1" applyFill="1" applyBorder="1" applyAlignment="1">
      <alignment horizontal="left" vertical="top" wrapText="1"/>
    </xf>
    <xf numFmtId="0" fontId="8" fillId="3" borderId="21" xfId="1" applyFont="1" applyFill="1" applyBorder="1" applyAlignment="1">
      <alignment horizontal="left" vertical="top" wrapText="1"/>
    </xf>
    <xf numFmtId="165" fontId="15" fillId="3" borderId="17" xfId="1" applyNumberFormat="1" applyFont="1" applyFill="1" applyBorder="1" applyAlignment="1">
      <alignment horizontal="left" vertical="top" wrapText="1"/>
    </xf>
    <xf numFmtId="165" fontId="15" fillId="3" borderId="31" xfId="1" applyNumberFormat="1" applyFont="1" applyFill="1" applyBorder="1" applyAlignment="1">
      <alignment horizontal="left" vertical="top" wrapText="1"/>
    </xf>
    <xf numFmtId="2" fontId="15" fillId="0" borderId="17" xfId="1" applyNumberFormat="1" applyFont="1" applyBorder="1" applyAlignment="1">
      <alignment horizontal="left" vertical="top" wrapText="1"/>
    </xf>
    <xf numFmtId="2" fontId="15" fillId="0" borderId="31" xfId="1" applyNumberFormat="1" applyFont="1" applyBorder="1" applyAlignment="1">
      <alignment horizontal="left" vertical="top" wrapText="1"/>
    </xf>
    <xf numFmtId="10" fontId="15" fillId="0" borderId="17" xfId="2" applyNumberFormat="1" applyFont="1" applyBorder="1" applyAlignment="1">
      <alignment horizontal="left" vertical="top" wrapText="1"/>
    </xf>
    <xf numFmtId="10" fontId="15" fillId="0" borderId="31" xfId="2" applyNumberFormat="1" applyFont="1" applyBorder="1" applyAlignment="1">
      <alignment horizontal="left" vertical="top" wrapText="1"/>
    </xf>
    <xf numFmtId="0" fontId="6" fillId="4" borderId="27" xfId="1" applyFont="1" applyFill="1" applyBorder="1" applyAlignment="1">
      <alignment horizontal="right"/>
    </xf>
    <xf numFmtId="14" fontId="6" fillId="4" borderId="28" xfId="1" applyNumberFormat="1" applyFont="1" applyFill="1" applyBorder="1" applyAlignment="1">
      <alignment horizontal="left" vertical="top"/>
    </xf>
    <xf numFmtId="14" fontId="9" fillId="2" borderId="8" xfId="1" applyNumberFormat="1" applyFont="1" applyFill="1" applyBorder="1" applyAlignment="1">
      <alignment horizontal="center"/>
    </xf>
    <xf numFmtId="14" fontId="9" fillId="2" borderId="9" xfId="1" applyNumberFormat="1" applyFont="1" applyFill="1" applyBorder="1" applyAlignment="1">
      <alignment horizontal="center"/>
    </xf>
    <xf numFmtId="14" fontId="9" fillId="4" borderId="27" xfId="1" applyNumberFormat="1" applyFont="1" applyFill="1" applyBorder="1" applyAlignment="1">
      <alignment horizontal="center"/>
    </xf>
    <xf numFmtId="14" fontId="9" fillId="4" borderId="28" xfId="1" applyNumberFormat="1" applyFont="1" applyFill="1" applyBorder="1" applyAlignment="1">
      <alignment horizontal="center"/>
    </xf>
  </cellXfs>
  <cellStyles count="3">
    <cellStyle name="Prozent 2" xfId="2" xr:uid="{8267CDE1-127B-48B6-9E48-4653DA416A0E}"/>
    <cellStyle name="Standard" xfId="0" builtinId="0"/>
    <cellStyle name="Standard 2" xfId="1" xr:uid="{CA64402F-E3FE-4EB5-A4AB-9960CCF68673}"/>
  </cellStyles>
  <dxfs count="3">
    <dxf>
      <font>
        <color rgb="FFFF0000"/>
      </font>
    </dxf>
    <dxf>
      <font>
        <color rgb="FFFF0000"/>
      </font>
    </dxf>
    <dxf>
      <font>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ailto:kontakt@iww.de"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163829</xdr:rowOff>
    </xdr:from>
    <xdr:to>
      <xdr:col>6</xdr:col>
      <xdr:colOff>704850</xdr:colOff>
      <xdr:row>26</xdr:row>
      <xdr:rowOff>76200</xdr:rowOff>
    </xdr:to>
    <xdr:sp macro="" textlink="">
      <xdr:nvSpPr>
        <xdr:cNvPr id="3" name="Textfeld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0" y="3272789"/>
          <a:ext cx="5459730" cy="918211"/>
        </a:xfrm>
        <a:prstGeom prst="rect">
          <a:avLst/>
        </a:prstGeom>
        <a:solidFill>
          <a:schemeClr val="bg1">
            <a:lumMod val="85000"/>
            <a:alpha val="9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rtl="0" eaLnBrk="1" fontAlgn="auto" latinLnBrk="0" hangingPunct="1">
            <a:lnSpc>
              <a:spcPct val="100000"/>
            </a:lnSpc>
            <a:spcBef>
              <a:spcPts val="0"/>
            </a:spcBef>
            <a:spcAft>
              <a:spcPts val="0"/>
            </a:spcAft>
            <a:buClrTx/>
            <a:buSzTx/>
            <a:buFontTx/>
            <a:buNone/>
            <a:tabLst/>
            <a:defRPr/>
          </a:pPr>
          <a:r>
            <a:rPr lang="de-DE" sz="1000" b="1" i="0" u="none" strike="noStrike" baseline="0">
              <a:solidFill>
                <a:schemeClr val="dk1"/>
              </a:solidFill>
              <a:latin typeface="Arial" panose="020B0604020202020204" pitchFamily="34" charset="0"/>
              <a:ea typeface="+mn-ea"/>
              <a:cs typeface="Arial" panose="020B0604020202020204" pitchFamily="34" charset="0"/>
            </a:rPr>
            <a:t>Wichtiger Hinweis:</a:t>
          </a:r>
          <a:r>
            <a:rPr lang="de-DE" sz="1000" b="0" i="0" u="none" strike="noStrike" baseline="0">
              <a:solidFill>
                <a:schemeClr val="dk1"/>
              </a:solidFill>
              <a:latin typeface="Arial" panose="020B0604020202020204" pitchFamily="34" charset="0"/>
              <a:ea typeface="+mn-ea"/>
              <a:cs typeface="Arial" panose="020B0604020202020204" pitchFamily="34" charset="0"/>
            </a:rPr>
            <a:t> </a:t>
          </a:r>
          <a:r>
            <a:rPr lang="de-DE" sz="1000" baseline="0">
              <a:solidFill>
                <a:schemeClr val="dk1"/>
              </a:solidFill>
              <a:effectLst/>
              <a:latin typeface="Arial" panose="020B0604020202020204" pitchFamily="34" charset="0"/>
              <a:ea typeface="+mn-ea"/>
              <a:cs typeface="Arial" panose="020B0604020202020204" pitchFamily="34" charset="0"/>
            </a:rPr>
            <a:t>Der Inhalt ist nach bestem Wissen und Kenntnisstand erstellt worden. Die Redaktion prüft ihn regelmäßig und passt ihn gegebenenfalls an. Gleichwohl schließen wir Haftung und Gewähr aus, da die Materie komplex ist und sich ständig wandelt. </a:t>
          </a:r>
          <a:r>
            <a:rPr lang="de-DE" sz="1000" b="0" i="0" u="none" strike="noStrike" baseline="0">
              <a:solidFill>
                <a:schemeClr val="dk1"/>
              </a:solidFill>
              <a:latin typeface="Arial" panose="020B0604020202020204" pitchFamily="34" charset="0"/>
              <a:ea typeface="+mn-ea"/>
              <a:cs typeface="Arial" panose="020B0604020202020204" pitchFamily="34" charset="0"/>
            </a:rPr>
            <a:t> </a:t>
          </a:r>
        </a:p>
        <a:p>
          <a:pPr rtl="0"/>
          <a:endParaRPr lang="de-DE" sz="1000" b="0" i="0" u="none" strike="noStrike" baseline="0">
            <a:solidFill>
              <a:schemeClr val="dk1"/>
            </a:solidFill>
            <a:latin typeface="Arial" panose="020B0604020202020204" pitchFamily="34" charset="0"/>
            <a:ea typeface="+mn-ea"/>
            <a:cs typeface="Arial" panose="020B0604020202020204" pitchFamily="34" charset="0"/>
          </a:endParaRPr>
        </a:p>
        <a:p>
          <a:pPr rtl="0"/>
          <a:r>
            <a:rPr lang="de-DE" sz="1000" b="1" i="0" u="none" strike="noStrike" baseline="0">
              <a:solidFill>
                <a:schemeClr val="dk1"/>
              </a:solidFill>
              <a:latin typeface="Arial" panose="020B0604020202020204" pitchFamily="34" charset="0"/>
              <a:ea typeface="+mn-ea"/>
              <a:cs typeface="Arial" panose="020B0604020202020204" pitchFamily="34" charset="0"/>
            </a:rPr>
            <a:t>Haben Sie noch Fragen? </a:t>
          </a:r>
          <a:r>
            <a:rPr lang="de-DE" sz="1000" b="0" i="0" u="none" strike="noStrike" baseline="0">
              <a:solidFill>
                <a:schemeClr val="dk1"/>
              </a:solidFill>
              <a:latin typeface="Arial" panose="020B0604020202020204" pitchFamily="34" charset="0"/>
              <a:ea typeface="+mn-ea"/>
              <a:cs typeface="Arial" panose="020B0604020202020204" pitchFamily="34" charset="0"/>
            </a:rPr>
            <a:t>Schreiben Sie uns: </a:t>
          </a:r>
          <a:r>
            <a:rPr lang="de-DE" sz="1000" b="0" i="0" u="sng" strike="noStrike" baseline="0">
              <a:solidFill>
                <a:schemeClr val="dk1"/>
              </a:solidFill>
              <a:latin typeface="Arial" panose="020B0604020202020204" pitchFamily="34" charset="0"/>
              <a:ea typeface="+mn-ea"/>
              <a:cs typeface="Arial" panose="020B0604020202020204" pitchFamily="34" charset="0"/>
            </a:rPr>
            <a:t>kontakt@iww.de</a:t>
          </a:r>
          <a:endParaRPr lang="de-DE" sz="1000" u="sng" baseline="0">
            <a:latin typeface="Arial" panose="020B0604020202020204" pitchFamily="34" charset="0"/>
            <a:cs typeface="Arial" panose="020B0604020202020204" pitchFamily="34" charset="0"/>
          </a:endParaRPr>
        </a:p>
      </xdr:txBody>
    </xdr:sp>
    <xdr:clientData/>
  </xdr:twoCellAnchor>
  <xdr:twoCellAnchor editAs="oneCell">
    <xdr:from>
      <xdr:col>4</xdr:col>
      <xdr:colOff>173355</xdr:colOff>
      <xdr:row>29</xdr:row>
      <xdr:rowOff>99060</xdr:rowOff>
    </xdr:from>
    <xdr:to>
      <xdr:col>6</xdr:col>
      <xdr:colOff>589280</xdr:colOff>
      <xdr:row>31</xdr:row>
      <xdr:rowOff>46990</xdr:rowOff>
    </xdr:to>
    <xdr:pic>
      <xdr:nvPicPr>
        <xdr:cNvPr id="5" name="Grafik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43275" y="4823460"/>
          <a:ext cx="2000885" cy="283210"/>
        </a:xfrm>
        <a:prstGeom prst="rect">
          <a:avLst/>
        </a:prstGeom>
        <a:noFill/>
        <a:ln>
          <a:noFill/>
        </a:ln>
      </xdr:spPr>
    </xdr:pic>
    <xdr:clientData/>
  </xdr:twoCellAnchor>
  <xdr:twoCellAnchor>
    <xdr:from>
      <xdr:col>0</xdr:col>
      <xdr:colOff>7620</xdr:colOff>
      <xdr:row>10</xdr:row>
      <xdr:rowOff>7620</xdr:rowOff>
    </xdr:from>
    <xdr:to>
      <xdr:col>6</xdr:col>
      <xdr:colOff>731520</xdr:colOff>
      <xdr:row>20</xdr:row>
      <xdr:rowOff>91440</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7620" y="1607820"/>
          <a:ext cx="5478780" cy="1592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sz="1100" b="0" i="0" u="none" strike="noStrike" baseline="30000">
              <a:solidFill>
                <a:schemeClr val="dk1"/>
              </a:solidFill>
              <a:latin typeface="+mn-lt"/>
              <a:ea typeface="+mn-ea"/>
              <a:cs typeface="+mn-cs"/>
            </a:rPr>
            <a:t>Unternehmer benötigen regelmäßig verlässliche Informationen über die Leistungsfähigkeit ihres Betriebs, um z. B. Schwachstellen frühzeitig zu erkennen und Verbesserungen einzuleiten. Die Daten liegen zwar i. d. R. vor, u. a. in der BWA, doch muss sich erst durch das Dokument „durchgekämpft“ werden. Sollen auch andere Informationen bereitgestellt werden, etwa zur Entwicklung von Kundenzahlen, müssen weitere Datenquellen hinzugezogen werden. Mit einem Bericht-Einseiter können Sie Ihren Mandanten das Leben wesentlich erleichtern.</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100" b="0" i="0" u="none" strike="noStrike" baseline="3000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100" b="0" i="0" u="none" strike="noStrike" baseline="30000">
              <a:solidFill>
                <a:schemeClr val="dk1"/>
              </a:solidFill>
              <a:latin typeface="+mn-lt"/>
              <a:ea typeface="+mn-ea"/>
              <a:cs typeface="+mn-cs"/>
            </a:rPr>
            <a:t>Eingaben sind in allen Zellen mit blauer Schrift möglich. Teile der Arbeitsblätter können ausgeblendet werden,</a:t>
          </a:r>
          <a:r>
            <a:rPr lang="de-DE" sz="1100" b="0" i="0" u="none" strike="noStrike" baseline="0">
              <a:solidFill>
                <a:schemeClr val="dk1"/>
              </a:solidFill>
              <a:latin typeface="+mn-lt"/>
              <a:ea typeface="+mn-ea"/>
              <a:cs typeface="+mn-cs"/>
            </a:rPr>
            <a:t> </a:t>
          </a:r>
          <a:r>
            <a:rPr lang="de-DE" sz="1100" b="0" i="0" u="none" strike="noStrike" baseline="30000">
              <a:solidFill>
                <a:schemeClr val="dk1"/>
              </a:solidFill>
              <a:latin typeface="+mn-lt"/>
              <a:ea typeface="+mn-ea"/>
              <a:cs typeface="+mn-cs"/>
            </a:rPr>
            <a:t>z. B.</a:t>
          </a:r>
          <a:r>
            <a:rPr lang="de-DE" sz="1100" b="0" i="0" u="none" strike="noStrike" baseline="0">
              <a:solidFill>
                <a:schemeClr val="dk1"/>
              </a:solidFill>
              <a:latin typeface="+mn-lt"/>
              <a:ea typeface="+mn-ea"/>
              <a:cs typeface="+mn-cs"/>
            </a:rPr>
            <a:t> </a:t>
          </a:r>
          <a:r>
            <a:rPr lang="de-DE" sz="1100" b="0" i="0" u="none" strike="noStrike" baseline="30000">
              <a:solidFill>
                <a:schemeClr val="dk1"/>
              </a:solidFill>
              <a:latin typeface="+mn-lt"/>
              <a:ea typeface="+mn-ea"/>
              <a:cs typeface="+mn-cs"/>
            </a:rPr>
            <a:t>wenn nur zwei statt drei Jahre betrachtet werden sollen oder auf bestimmte Kennzahlen verzichtet werden soll. Die Arbeitsblätter werden immer auf einer Seite ausgedruckt.</a:t>
          </a:r>
        </a:p>
        <a:p>
          <a:pPr rtl="0"/>
          <a:endParaRPr lang="de-DE" sz="1100" b="0" i="0" u="none" strike="noStrike" baseline="30000">
            <a:solidFill>
              <a:schemeClr val="dk1"/>
            </a:solidFill>
            <a:latin typeface="+mn-lt"/>
            <a:ea typeface="+mn-ea"/>
            <a:cs typeface="+mn-cs"/>
          </a:endParaRPr>
        </a:p>
      </xdr:txBody>
    </xdr:sp>
    <xdr:clientData/>
  </xdr:twoCellAnchor>
  <xdr:twoCellAnchor editAs="oneCell">
    <xdr:from>
      <xdr:col>0</xdr:col>
      <xdr:colOff>45721</xdr:colOff>
      <xdr:row>0</xdr:row>
      <xdr:rowOff>38100</xdr:rowOff>
    </xdr:from>
    <xdr:to>
      <xdr:col>1</xdr:col>
      <xdr:colOff>464820</xdr:colOff>
      <xdr:row>3</xdr:row>
      <xdr:rowOff>146972</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1" y="38100"/>
          <a:ext cx="1211579" cy="611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ewes\AppData\Local\Temp\asset7781376069155942894\50593014\Bericht-Einseiter-BBP-Erichsen.xlsx" TargetMode="External"/><Relationship Id="rId1" Type="http://schemas.openxmlformats.org/officeDocument/2006/relationships/externalLinkPath" Target="/Users/tewes/AppData/Local/Temp/asset7781376069155942894/50593014/Bericht-Einseiter-BBP-Erichs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inseiter"/>
      <sheetName val="Stichworte"/>
    </sheetNames>
    <sheetDataSet>
      <sheetData sheetId="0">
        <row r="2">
          <cell r="C2" t="str">
            <v>Oktober</v>
          </cell>
          <cell r="F2" t="str">
            <v>Musterbetrieb</v>
          </cell>
        </row>
        <row r="3">
          <cell r="D3">
            <v>2025</v>
          </cell>
        </row>
        <row r="6">
          <cell r="B6" t="str">
            <v>Umsatzerlöse</v>
          </cell>
        </row>
        <row r="7">
          <cell r="B7" t="str">
            <v>Bestandsveränderungen</v>
          </cell>
        </row>
        <row r="8">
          <cell r="B8" t="str">
            <v>Aktivierte Eigenleistungen</v>
          </cell>
        </row>
        <row r="10">
          <cell r="B10" t="str">
            <v>Material-/Wareneinkauf</v>
          </cell>
        </row>
        <row r="11">
          <cell r="B11" t="str">
            <v>Fertigungslöhne</v>
          </cell>
        </row>
        <row r="12">
          <cell r="B12" t="str">
            <v>Fremdleistungen (soweit auftragsbegzogen, sonst unter sonstige Kosten)</v>
          </cell>
        </row>
        <row r="13">
          <cell r="B13" t="str">
            <v>Sonstige variable Kosten, z. B. Frachten, Verpackungen</v>
          </cell>
        </row>
        <row r="15">
          <cell r="B15" t="str">
            <v>Personalkosten (ohne Fertigungslöhne, wenn diese als variabel ausgewiesen werden)</v>
          </cell>
        </row>
        <row r="16">
          <cell r="B16" t="str">
            <v>Abschreibungen</v>
          </cell>
        </row>
        <row r="17">
          <cell r="B17" t="str">
            <v>Sonstige Kosten, z. B. Raumkosten, Versicherungen, Kfz-Kosten, Werbung</v>
          </cell>
        </row>
        <row r="20">
          <cell r="B20" t="str">
            <v>Zinsergebnis (Zinsaufwand mit negativem Vorzeichen eingeben)</v>
          </cell>
        </row>
        <row r="21">
          <cell r="B21" t="str">
            <v>Neutrales Ergebnis (Belastung mit negativem Vorzeichen eingeben)</v>
          </cell>
        </row>
        <row r="23">
          <cell r="B23" t="str">
            <v>Steuern auf Einkommen und Ertrag</v>
          </cell>
        </row>
        <row r="25">
          <cell r="B25" t="str">
            <v>Abschreibungen</v>
          </cell>
        </row>
        <row r="29">
          <cell r="B29" t="str">
            <v>Geldbestand inkl. freiem Kontrokorrent</v>
          </cell>
        </row>
        <row r="30">
          <cell r="B30" t="str">
            <v>Cashflow im engeren Sinn (Ergebnis nach Steuern plus Abschreibungen)</v>
          </cell>
        </row>
        <row r="31">
          <cell r="B31" t="str">
            <v>Nicht berücksichtigte zahlungsrelevante Positionen, z. B. Investitionen, Tilgungen, Entnahmen, Zahllast</v>
          </cell>
        </row>
        <row r="35">
          <cell r="B35" t="str">
            <v>Kundenindex (Kundenzahl laufende Peride / Kundenzahl Vorperiode)</v>
          </cell>
        </row>
        <row r="36">
          <cell r="B36" t="str">
            <v>Wiederkaufrate (Anzahl Kunden, die mehrmals pro Jahr kaufen * 100 / Gesamtzahl Kunden)</v>
          </cell>
        </row>
        <row r="37">
          <cell r="B37" t="str">
            <v>Neuproduktanteil (Anzahl Produkte jünger als 2 Jahre * 100 / Gesamtzahl Produkte</v>
          </cell>
        </row>
        <row r="38">
          <cell r="B38" t="str">
            <v>Krankheitstage (Anzahl Krankheitstage aller Mitarbeiter)</v>
          </cell>
        </row>
        <row r="39">
          <cell r="B39" t="str">
            <v>Reklamationsquote (Anzahl Reklamationen * 100 / Gesamtzahl Käufe)</v>
          </cell>
        </row>
        <row r="40">
          <cell r="G40">
            <v>45952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G36"/>
  <sheetViews>
    <sheetView showGridLines="0" tabSelected="1" zoomScaleNormal="100" workbookViewId="0">
      <selection activeCell="J26" sqref="J26"/>
    </sheetView>
  </sheetViews>
  <sheetFormatPr baseColWidth="10" defaultRowHeight="12.75" x14ac:dyDescent="0.2"/>
  <sheetData>
    <row r="7" spans="1:7" x14ac:dyDescent="0.2">
      <c r="A7" s="2" t="s">
        <v>1</v>
      </c>
      <c r="B7" s="2"/>
      <c r="C7" s="2"/>
      <c r="D7" s="2"/>
      <c r="E7" s="2"/>
      <c r="F7" s="2"/>
      <c r="G7" s="2"/>
    </row>
    <row r="8" spans="1:7" ht="4.9000000000000004" customHeight="1" x14ac:dyDescent="0.2"/>
    <row r="9" spans="1:7" ht="18" x14ac:dyDescent="0.25">
      <c r="A9" s="3" t="s">
        <v>2</v>
      </c>
    </row>
    <row r="17" spans="1:2" x14ac:dyDescent="0.2">
      <c r="B17" s="1"/>
    </row>
    <row r="28" spans="1:2" x14ac:dyDescent="0.2">
      <c r="A28" t="s">
        <v>0</v>
      </c>
    </row>
    <row r="36" spans="1:1" x14ac:dyDescent="0.2">
      <c r="A36" s="1" t="s">
        <v>3</v>
      </c>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3E262-4FA8-402E-80B0-06BEE142DF64}">
  <sheetPr>
    <pageSetUpPr fitToPage="1"/>
  </sheetPr>
  <dimension ref="A1:K40"/>
  <sheetViews>
    <sheetView showGridLines="0" zoomScale="85" zoomScaleNormal="85" workbookViewId="0">
      <selection activeCell="B31" sqref="B31"/>
    </sheetView>
  </sheetViews>
  <sheetFormatPr baseColWidth="10" defaultRowHeight="15.75" outlineLevelRow="1" outlineLevelCol="1" x14ac:dyDescent="0.25"/>
  <cols>
    <col min="1" max="1" width="3" style="8" customWidth="1"/>
    <col min="2" max="2" width="102" style="8" bestFit="1" customWidth="1"/>
    <col min="3" max="3" width="14.7109375" style="8" customWidth="1"/>
    <col min="4" max="4" width="9.7109375" style="8" bestFit="1" customWidth="1"/>
    <col min="5" max="5" width="7.140625" style="8" customWidth="1"/>
    <col min="6" max="6" width="14.7109375" style="8" customWidth="1"/>
    <col min="7" max="7" width="9.28515625" style="8" customWidth="1"/>
    <col min="8" max="8" width="7.140625" style="8" customWidth="1"/>
    <col min="9" max="9" width="14.7109375" style="8" customWidth="1" outlineLevel="1"/>
    <col min="10" max="10" width="9.28515625" style="8" customWidth="1" outlineLevel="1"/>
    <col min="11" max="11" width="7.140625" style="8" customWidth="1" outlineLevel="1"/>
    <col min="12" max="16384" width="11.42578125" style="8"/>
  </cols>
  <sheetData>
    <row r="1" spans="1:11" ht="18.75" x14ac:dyDescent="0.3">
      <c r="A1" s="4" t="s">
        <v>4</v>
      </c>
      <c r="B1" s="5"/>
      <c r="C1" s="5"/>
      <c r="D1" s="6"/>
      <c r="E1" s="5"/>
      <c r="F1" s="5"/>
      <c r="G1" s="6"/>
      <c r="H1" s="5"/>
      <c r="I1" s="5"/>
      <c r="J1" s="5"/>
      <c r="K1" s="7"/>
    </row>
    <row r="2" spans="1:11" ht="16.5" thickBot="1" x14ac:dyDescent="0.3">
      <c r="A2" s="9"/>
      <c r="B2" s="10" t="s">
        <v>5</v>
      </c>
      <c r="C2" s="11" t="s">
        <v>6</v>
      </c>
      <c r="D2" s="12" t="s">
        <v>7</v>
      </c>
      <c r="E2" s="13"/>
      <c r="F2" s="11" t="s">
        <v>8</v>
      </c>
      <c r="G2" s="13"/>
      <c r="H2" s="14"/>
      <c r="I2" s="14"/>
      <c r="J2" s="95"/>
      <c r="K2" s="96"/>
    </row>
    <row r="3" spans="1:11" x14ac:dyDescent="0.25">
      <c r="A3" s="15" t="s">
        <v>9</v>
      </c>
      <c r="B3" s="16"/>
      <c r="C3" s="17" t="s">
        <v>10</v>
      </c>
      <c r="D3" s="18">
        <v>2025</v>
      </c>
      <c r="E3" s="19"/>
      <c r="F3" s="20" t="s">
        <v>11</v>
      </c>
      <c r="G3" s="21">
        <f>+D3-1</f>
        <v>2024</v>
      </c>
      <c r="H3" s="19"/>
      <c r="I3" s="22" t="s">
        <v>11</v>
      </c>
      <c r="J3" s="21">
        <f>+G3-1</f>
        <v>2023</v>
      </c>
      <c r="K3" s="19"/>
    </row>
    <row r="4" spans="1:11" x14ac:dyDescent="0.25">
      <c r="A4" s="23" t="s">
        <v>12</v>
      </c>
      <c r="B4" s="24"/>
      <c r="C4" s="25" t="s">
        <v>13</v>
      </c>
      <c r="D4" s="26" t="s">
        <v>14</v>
      </c>
      <c r="E4" s="27" t="s">
        <v>15</v>
      </c>
      <c r="F4" s="28" t="str">
        <f>+C4</f>
        <v>Euro</v>
      </c>
      <c r="G4" s="26" t="s">
        <v>14</v>
      </c>
      <c r="H4" s="27" t="s">
        <v>15</v>
      </c>
      <c r="I4" s="28" t="str">
        <f>+F4</f>
        <v>Euro</v>
      </c>
      <c r="J4" s="26" t="s">
        <v>14</v>
      </c>
      <c r="K4" s="27" t="s">
        <v>15</v>
      </c>
    </row>
    <row r="5" spans="1:11" x14ac:dyDescent="0.25">
      <c r="A5" s="29" t="s">
        <v>16</v>
      </c>
      <c r="B5" s="30"/>
      <c r="C5" s="31">
        <f>+C6+C7+C8</f>
        <v>1614000</v>
      </c>
      <c r="D5" s="32"/>
      <c r="E5" s="33"/>
      <c r="F5" s="31">
        <f>+F6+F7+F8</f>
        <v>1576000</v>
      </c>
      <c r="G5" s="32"/>
      <c r="H5" s="33"/>
      <c r="I5" s="31">
        <f>+I6+I7+I8</f>
        <v>0</v>
      </c>
      <c r="J5" s="32"/>
      <c r="K5" s="33"/>
    </row>
    <row r="6" spans="1:11" x14ac:dyDescent="0.25">
      <c r="A6" s="34"/>
      <c r="B6" s="35" t="s">
        <v>17</v>
      </c>
      <c r="C6" s="36">
        <v>1614000</v>
      </c>
      <c r="D6" s="37"/>
      <c r="E6" s="38"/>
      <c r="F6" s="36">
        <v>1576000</v>
      </c>
      <c r="G6" s="37"/>
      <c r="H6" s="38"/>
      <c r="I6" s="36">
        <v>0</v>
      </c>
      <c r="J6" s="37"/>
      <c r="K6" s="38"/>
    </row>
    <row r="7" spans="1:11" outlineLevel="1" x14ac:dyDescent="0.25">
      <c r="A7" s="34"/>
      <c r="B7" s="35" t="s">
        <v>18</v>
      </c>
      <c r="C7" s="36">
        <v>0</v>
      </c>
      <c r="D7" s="37"/>
      <c r="E7" s="38"/>
      <c r="F7" s="36">
        <v>0</v>
      </c>
      <c r="G7" s="37"/>
      <c r="H7" s="38"/>
      <c r="I7" s="36">
        <v>0</v>
      </c>
      <c r="J7" s="37"/>
      <c r="K7" s="38"/>
    </row>
    <row r="8" spans="1:11" outlineLevel="1" x14ac:dyDescent="0.25">
      <c r="A8" s="34"/>
      <c r="B8" s="35" t="s">
        <v>19</v>
      </c>
      <c r="C8" s="36">
        <v>0</v>
      </c>
      <c r="D8" s="37"/>
      <c r="E8" s="38"/>
      <c r="F8" s="36">
        <v>0</v>
      </c>
      <c r="G8" s="37"/>
      <c r="H8" s="38"/>
      <c r="I8" s="36">
        <v>0</v>
      </c>
      <c r="J8" s="37"/>
      <c r="K8" s="38"/>
    </row>
    <row r="9" spans="1:11" x14ac:dyDescent="0.25">
      <c r="A9" s="29" t="s">
        <v>20</v>
      </c>
      <c r="B9" s="30"/>
      <c r="C9" s="31">
        <f>SUM(C10:C13)</f>
        <v>498500</v>
      </c>
      <c r="D9" s="39">
        <f>+C9/C$5</f>
        <v>0.30885997521685254</v>
      </c>
      <c r="E9" s="40">
        <f>+C$5/C9</f>
        <v>3.2377131394182546</v>
      </c>
      <c r="F9" s="31">
        <f>SUM(F10:F13)</f>
        <v>472000</v>
      </c>
      <c r="G9" s="39">
        <f>+IFERROR(F9/F$5,0)</f>
        <v>0.29949238578680204</v>
      </c>
      <c r="H9" s="40">
        <f>IFERROR(+F$5/F9,0)</f>
        <v>3.3389830508474576</v>
      </c>
      <c r="I9" s="31">
        <f>SUM(I10:I13)</f>
        <v>0</v>
      </c>
      <c r="J9" s="39">
        <f>+IFERROR(I9/I$5,0)</f>
        <v>0</v>
      </c>
      <c r="K9" s="40">
        <f>IFERROR(+I$5/I9,0)</f>
        <v>0</v>
      </c>
    </row>
    <row r="10" spans="1:11" x14ac:dyDescent="0.25">
      <c r="A10" s="41"/>
      <c r="B10" s="35" t="s">
        <v>21</v>
      </c>
      <c r="C10" s="36">
        <v>282000</v>
      </c>
      <c r="D10" s="42">
        <f t="shared" ref="D10:D26" si="0">+C10/C$5</f>
        <v>0.17472118959107807</v>
      </c>
      <c r="E10" s="43">
        <f t="shared" ref="E10:E12" si="1">+C$5/C10</f>
        <v>5.7234042553191493</v>
      </c>
      <c r="F10" s="36">
        <v>267000</v>
      </c>
      <c r="G10" s="42">
        <f t="shared" ref="G10:G26" si="2">+IFERROR(F10/F$5,0)</f>
        <v>0.16941624365482233</v>
      </c>
      <c r="H10" s="43">
        <f t="shared" ref="H10:H12" si="3">IFERROR(+F$5/F10,0)</f>
        <v>5.9026217228464422</v>
      </c>
      <c r="I10" s="36">
        <v>0</v>
      </c>
      <c r="J10" s="42">
        <f t="shared" ref="J10:J26" si="4">+IFERROR(I10/I$5,0)</f>
        <v>0</v>
      </c>
      <c r="K10" s="43">
        <f t="shared" ref="K10:K12" si="5">IFERROR(+I$5/I10,0)</f>
        <v>0</v>
      </c>
    </row>
    <row r="11" spans="1:11" outlineLevel="1" x14ac:dyDescent="0.25">
      <c r="A11" s="41"/>
      <c r="B11" s="35" t="s">
        <v>22</v>
      </c>
      <c r="C11" s="36">
        <v>149000</v>
      </c>
      <c r="D11" s="42">
        <f t="shared" si="0"/>
        <v>9.2317224287484512E-2</v>
      </c>
      <c r="E11" s="43">
        <f t="shared" si="1"/>
        <v>10.832214765100671</v>
      </c>
      <c r="F11" s="36">
        <v>144000</v>
      </c>
      <c r="G11" s="42">
        <f t="shared" si="2"/>
        <v>9.1370558375634514E-2</v>
      </c>
      <c r="H11" s="43">
        <f t="shared" si="3"/>
        <v>10.944444444444445</v>
      </c>
      <c r="I11" s="36">
        <v>0</v>
      </c>
      <c r="J11" s="42">
        <f t="shared" si="4"/>
        <v>0</v>
      </c>
      <c r="K11" s="43">
        <f t="shared" si="5"/>
        <v>0</v>
      </c>
    </row>
    <row r="12" spans="1:11" outlineLevel="1" x14ac:dyDescent="0.25">
      <c r="A12" s="41"/>
      <c r="B12" s="35" t="s">
        <v>23</v>
      </c>
      <c r="C12" s="36">
        <v>58000</v>
      </c>
      <c r="D12" s="42">
        <f t="shared" si="0"/>
        <v>3.5935563816604711E-2</v>
      </c>
      <c r="E12" s="43">
        <f t="shared" si="1"/>
        <v>27.827586206896552</v>
      </c>
      <c r="F12" s="36">
        <v>53000</v>
      </c>
      <c r="G12" s="42">
        <f t="shared" si="2"/>
        <v>3.3629441624365479E-2</v>
      </c>
      <c r="H12" s="43">
        <f t="shared" si="3"/>
        <v>29.735849056603772</v>
      </c>
      <c r="I12" s="36">
        <v>0</v>
      </c>
      <c r="J12" s="42">
        <f t="shared" si="4"/>
        <v>0</v>
      </c>
      <c r="K12" s="43">
        <f t="shared" si="5"/>
        <v>0</v>
      </c>
    </row>
    <row r="13" spans="1:11" outlineLevel="1" x14ac:dyDescent="0.25">
      <c r="A13" s="41"/>
      <c r="B13" s="35" t="s">
        <v>24</v>
      </c>
      <c r="C13" s="36">
        <v>9500</v>
      </c>
      <c r="D13" s="42">
        <f t="shared" si="0"/>
        <v>5.8859975216852536E-3</v>
      </c>
      <c r="E13" s="43"/>
      <c r="F13" s="36">
        <v>8000</v>
      </c>
      <c r="G13" s="42">
        <f t="shared" si="2"/>
        <v>5.076142131979695E-3</v>
      </c>
      <c r="H13" s="43"/>
      <c r="I13" s="36">
        <v>0</v>
      </c>
      <c r="J13" s="42">
        <f t="shared" si="4"/>
        <v>0</v>
      </c>
      <c r="K13" s="43"/>
    </row>
    <row r="14" spans="1:11" x14ac:dyDescent="0.25">
      <c r="A14" s="29" t="s">
        <v>25</v>
      </c>
      <c r="B14" s="30"/>
      <c r="C14" s="31">
        <f>+C5-C9</f>
        <v>1115500</v>
      </c>
      <c r="D14" s="39">
        <f t="shared" si="0"/>
        <v>0.69114002478314751</v>
      </c>
      <c r="E14" s="40">
        <f>+C$5/C14</f>
        <v>1.4468848050201704</v>
      </c>
      <c r="F14" s="31">
        <f>+F5-F9</f>
        <v>1104000</v>
      </c>
      <c r="G14" s="39">
        <f t="shared" si="2"/>
        <v>0.70050761421319796</v>
      </c>
      <c r="H14" s="40">
        <f>IFERROR(+F$5/F14,0)</f>
        <v>1.4275362318840579</v>
      </c>
      <c r="I14" s="31">
        <f>+I5-I9</f>
        <v>0</v>
      </c>
      <c r="J14" s="39">
        <f t="shared" si="4"/>
        <v>0</v>
      </c>
      <c r="K14" s="40">
        <f>IFERROR(+I$5/I14,0)</f>
        <v>0</v>
      </c>
    </row>
    <row r="15" spans="1:11" x14ac:dyDescent="0.25">
      <c r="A15" s="41"/>
      <c r="B15" s="35" t="s">
        <v>26</v>
      </c>
      <c r="C15" s="36">
        <v>595000</v>
      </c>
      <c r="D15" s="42">
        <f t="shared" si="0"/>
        <v>0.36864931846344484</v>
      </c>
      <c r="E15" s="44">
        <f>+C$5/C15</f>
        <v>2.7126050420168069</v>
      </c>
      <c r="F15" s="36">
        <v>584000</v>
      </c>
      <c r="G15" s="42">
        <f t="shared" si="2"/>
        <v>0.37055837563451777</v>
      </c>
      <c r="H15" s="43">
        <f>IFERROR(+F$5/F15,0)</f>
        <v>2.6986301369863015</v>
      </c>
      <c r="I15" s="36">
        <v>0</v>
      </c>
      <c r="J15" s="42">
        <f t="shared" si="4"/>
        <v>0</v>
      </c>
      <c r="K15" s="43">
        <f>IFERROR(+I$5/I15,0)</f>
        <v>0</v>
      </c>
    </row>
    <row r="16" spans="1:11" x14ac:dyDescent="0.25">
      <c r="A16" s="41"/>
      <c r="B16" s="35" t="s">
        <v>27</v>
      </c>
      <c r="C16" s="36">
        <v>51000</v>
      </c>
      <c r="D16" s="42">
        <f t="shared" si="0"/>
        <v>3.1598513011152414E-2</v>
      </c>
      <c r="E16" s="43"/>
      <c r="F16" s="36">
        <v>48000</v>
      </c>
      <c r="G16" s="42">
        <f t="shared" si="2"/>
        <v>3.0456852791878174E-2</v>
      </c>
      <c r="H16" s="43"/>
      <c r="I16" s="36">
        <v>0</v>
      </c>
      <c r="J16" s="42">
        <f t="shared" si="4"/>
        <v>0</v>
      </c>
      <c r="K16" s="43"/>
    </row>
    <row r="17" spans="1:11" x14ac:dyDescent="0.25">
      <c r="A17" s="41"/>
      <c r="B17" s="35" t="s">
        <v>28</v>
      </c>
      <c r="C17" s="36">
        <v>263000</v>
      </c>
      <c r="D17" s="42">
        <f t="shared" si="0"/>
        <v>0.16294919454770757</v>
      </c>
      <c r="E17" s="43"/>
      <c r="F17" s="36">
        <v>259000</v>
      </c>
      <c r="G17" s="42">
        <f t="shared" si="2"/>
        <v>0.16434010152284265</v>
      </c>
      <c r="H17" s="43"/>
      <c r="I17" s="36">
        <v>0</v>
      </c>
      <c r="J17" s="42">
        <f t="shared" si="4"/>
        <v>0</v>
      </c>
      <c r="K17" s="43"/>
    </row>
    <row r="18" spans="1:11" x14ac:dyDescent="0.25">
      <c r="A18" s="29" t="s">
        <v>29</v>
      </c>
      <c r="B18" s="30"/>
      <c r="C18" s="31">
        <f>+C17+C16+C15</f>
        <v>909000</v>
      </c>
      <c r="D18" s="39">
        <f t="shared" si="0"/>
        <v>0.56319702602230481</v>
      </c>
      <c r="E18" s="40">
        <f>+C$5/C18</f>
        <v>1.7755775577557755</v>
      </c>
      <c r="F18" s="31">
        <f>+F17+F16+F15</f>
        <v>891000</v>
      </c>
      <c r="G18" s="39">
        <f t="shared" si="2"/>
        <v>0.56535532994923854</v>
      </c>
      <c r="H18" s="40">
        <f>IFERROR(+F$5/F18,0)</f>
        <v>1.7687991021324354</v>
      </c>
      <c r="I18" s="31">
        <f>+I17+I16+I15</f>
        <v>0</v>
      </c>
      <c r="J18" s="39">
        <f t="shared" si="4"/>
        <v>0</v>
      </c>
      <c r="K18" s="40">
        <f>IFERROR(+I$5/I18,0)</f>
        <v>0</v>
      </c>
    </row>
    <row r="19" spans="1:11" x14ac:dyDescent="0.25">
      <c r="A19" s="29" t="s">
        <v>30</v>
      </c>
      <c r="B19" s="30"/>
      <c r="C19" s="31">
        <f>+C14-C18</f>
        <v>206500</v>
      </c>
      <c r="D19" s="39">
        <f t="shared" si="0"/>
        <v>0.12794299876084261</v>
      </c>
      <c r="E19" s="33"/>
      <c r="F19" s="31">
        <f>+F14-F18</f>
        <v>213000</v>
      </c>
      <c r="G19" s="39">
        <f t="shared" si="2"/>
        <v>0.13515228426395939</v>
      </c>
      <c r="H19" s="33"/>
      <c r="I19" s="31">
        <f>+I14-I18</f>
        <v>0</v>
      </c>
      <c r="J19" s="39">
        <f t="shared" si="4"/>
        <v>0</v>
      </c>
      <c r="K19" s="33"/>
    </row>
    <row r="20" spans="1:11" x14ac:dyDescent="0.25">
      <c r="A20" s="34"/>
      <c r="B20" s="35" t="s">
        <v>31</v>
      </c>
      <c r="C20" s="36">
        <v>-5980</v>
      </c>
      <c r="D20" s="42">
        <f t="shared" si="0"/>
        <v>-3.7050805452292441E-3</v>
      </c>
      <c r="E20" s="38"/>
      <c r="F20" s="36">
        <v>-5500</v>
      </c>
      <c r="G20" s="42">
        <f t="shared" si="2"/>
        <v>-3.4898477157360407E-3</v>
      </c>
      <c r="H20" s="38"/>
      <c r="I20" s="36">
        <v>0</v>
      </c>
      <c r="J20" s="42">
        <f t="shared" si="4"/>
        <v>0</v>
      </c>
      <c r="K20" s="38"/>
    </row>
    <row r="21" spans="1:11" x14ac:dyDescent="0.25">
      <c r="A21" s="34"/>
      <c r="B21" s="35" t="s">
        <v>32</v>
      </c>
      <c r="C21" s="36">
        <v>-1500</v>
      </c>
      <c r="D21" s="42">
        <f t="shared" si="0"/>
        <v>-9.2936802973977691E-4</v>
      </c>
      <c r="E21" s="38"/>
      <c r="F21" s="36">
        <v>-1200</v>
      </c>
      <c r="G21" s="42">
        <f t="shared" si="2"/>
        <v>-7.614213197969543E-4</v>
      </c>
      <c r="H21" s="38"/>
      <c r="I21" s="36">
        <v>0</v>
      </c>
      <c r="J21" s="42">
        <f t="shared" si="4"/>
        <v>0</v>
      </c>
      <c r="K21" s="38"/>
    </row>
    <row r="22" spans="1:11" x14ac:dyDescent="0.25">
      <c r="A22" s="29" t="s">
        <v>33</v>
      </c>
      <c r="B22" s="30"/>
      <c r="C22" s="31">
        <f>+C19+C20+C21</f>
        <v>199020</v>
      </c>
      <c r="D22" s="39">
        <f t="shared" si="0"/>
        <v>0.12330855018587361</v>
      </c>
      <c r="E22" s="33"/>
      <c r="F22" s="31">
        <f>+F19+F20+F21</f>
        <v>206300</v>
      </c>
      <c r="G22" s="39">
        <f t="shared" si="2"/>
        <v>0.1309010152284264</v>
      </c>
      <c r="H22" s="33"/>
      <c r="I22" s="31">
        <f>+I19+I20+I21</f>
        <v>0</v>
      </c>
      <c r="J22" s="39">
        <f t="shared" si="4"/>
        <v>0</v>
      </c>
      <c r="K22" s="33"/>
    </row>
    <row r="23" spans="1:11" x14ac:dyDescent="0.25">
      <c r="A23" s="41"/>
      <c r="B23" s="35" t="s">
        <v>34</v>
      </c>
      <c r="C23" s="36">
        <f>+C19*0.3</f>
        <v>61950</v>
      </c>
      <c r="D23" s="42">
        <f t="shared" si="0"/>
        <v>3.8382899628252788E-2</v>
      </c>
      <c r="E23" s="38"/>
      <c r="F23" s="36">
        <f>+F22*0.3</f>
        <v>61890</v>
      </c>
      <c r="G23" s="42">
        <f t="shared" si="2"/>
        <v>3.9270304568527918E-2</v>
      </c>
      <c r="H23" s="38"/>
      <c r="I23" s="36">
        <f>+I22*0.3</f>
        <v>0</v>
      </c>
      <c r="J23" s="42">
        <f t="shared" si="4"/>
        <v>0</v>
      </c>
      <c r="K23" s="38"/>
    </row>
    <row r="24" spans="1:11" x14ac:dyDescent="0.25">
      <c r="A24" s="29" t="s">
        <v>35</v>
      </c>
      <c r="B24" s="30"/>
      <c r="C24" s="31">
        <f>+C19-C23</f>
        <v>144550</v>
      </c>
      <c r="D24" s="39">
        <f t="shared" si="0"/>
        <v>8.9560099132589832E-2</v>
      </c>
      <c r="E24" s="33"/>
      <c r="F24" s="31">
        <f>+F19-F23</f>
        <v>151110</v>
      </c>
      <c r="G24" s="39">
        <f t="shared" si="2"/>
        <v>9.5881979695431468E-2</v>
      </c>
      <c r="H24" s="33"/>
      <c r="I24" s="31">
        <f>+I19-I23</f>
        <v>0</v>
      </c>
      <c r="J24" s="39">
        <f t="shared" si="4"/>
        <v>0</v>
      </c>
      <c r="K24" s="33"/>
    </row>
    <row r="25" spans="1:11" x14ac:dyDescent="0.25">
      <c r="A25" s="41"/>
      <c r="B25" s="35" t="s">
        <v>27</v>
      </c>
      <c r="C25" s="45">
        <f>+C16</f>
        <v>51000</v>
      </c>
      <c r="D25" s="42">
        <f t="shared" si="0"/>
        <v>3.1598513011152414E-2</v>
      </c>
      <c r="E25" s="38"/>
      <c r="F25" s="45">
        <f>+F16</f>
        <v>48000</v>
      </c>
      <c r="G25" s="42">
        <f t="shared" si="2"/>
        <v>3.0456852791878174E-2</v>
      </c>
      <c r="H25" s="38"/>
      <c r="I25" s="45">
        <f>+I16</f>
        <v>0</v>
      </c>
      <c r="J25" s="42">
        <f t="shared" si="4"/>
        <v>0</v>
      </c>
      <c r="K25" s="38"/>
    </row>
    <row r="26" spans="1:11" x14ac:dyDescent="0.25">
      <c r="A26" s="29" t="s">
        <v>36</v>
      </c>
      <c r="B26" s="30"/>
      <c r="C26" s="31">
        <f>+C24+C25</f>
        <v>195550</v>
      </c>
      <c r="D26" s="39">
        <f t="shared" si="0"/>
        <v>0.12115861214374225</v>
      </c>
      <c r="E26" s="33"/>
      <c r="F26" s="31">
        <f>+F24+F25</f>
        <v>199110</v>
      </c>
      <c r="G26" s="39">
        <f t="shared" si="2"/>
        <v>0.12633883248730965</v>
      </c>
      <c r="H26" s="33"/>
      <c r="I26" s="31">
        <f>+I24+I25</f>
        <v>0</v>
      </c>
      <c r="J26" s="39">
        <f t="shared" si="4"/>
        <v>0</v>
      </c>
      <c r="K26" s="33"/>
    </row>
    <row r="27" spans="1:11" x14ac:dyDescent="0.25">
      <c r="A27" s="41"/>
      <c r="B27" s="46"/>
      <c r="C27" s="47"/>
      <c r="D27" s="37"/>
      <c r="E27" s="38"/>
      <c r="F27" s="47"/>
      <c r="G27" s="37"/>
      <c r="H27" s="38"/>
      <c r="I27" s="47"/>
      <c r="J27" s="37"/>
      <c r="K27" s="38"/>
    </row>
    <row r="28" spans="1:11" x14ac:dyDescent="0.25">
      <c r="A28" s="29" t="s">
        <v>37</v>
      </c>
      <c r="B28" s="30"/>
      <c r="C28" s="48">
        <f>+(C29+C30)/C31</f>
        <v>0.42406855439642327</v>
      </c>
      <c r="D28" s="49"/>
      <c r="E28" s="50"/>
      <c r="F28" s="48">
        <f>IFERROR(+(F29+F30)/F31,0)</f>
        <v>0.46173992673992675</v>
      </c>
      <c r="G28" s="49"/>
      <c r="H28" s="50"/>
      <c r="I28" s="48">
        <f>IFERROR(+(I29+I30)/I31,0)</f>
        <v>0</v>
      </c>
      <c r="J28" s="49"/>
      <c r="K28" s="50"/>
    </row>
    <row r="29" spans="1:11" x14ac:dyDescent="0.25">
      <c r="A29" s="41"/>
      <c r="B29" s="35" t="s">
        <v>38</v>
      </c>
      <c r="C29" s="36">
        <v>89000</v>
      </c>
      <c r="D29" s="37"/>
      <c r="E29" s="38"/>
      <c r="F29" s="36">
        <v>53000</v>
      </c>
      <c r="G29" s="37"/>
      <c r="H29" s="38"/>
      <c r="I29" s="36">
        <v>0</v>
      </c>
      <c r="J29" s="37"/>
      <c r="K29" s="38"/>
    </row>
    <row r="30" spans="1:11" x14ac:dyDescent="0.25">
      <c r="A30" s="41"/>
      <c r="B30" s="35" t="s">
        <v>39</v>
      </c>
      <c r="C30" s="51">
        <f>+C26</f>
        <v>195550</v>
      </c>
      <c r="D30" s="37"/>
      <c r="E30" s="38"/>
      <c r="F30" s="51">
        <f>+F26</f>
        <v>199110</v>
      </c>
      <c r="G30" s="37"/>
      <c r="H30" s="38"/>
      <c r="I30" s="51">
        <f>+I26</f>
        <v>0</v>
      </c>
      <c r="J30" s="37"/>
      <c r="K30" s="38"/>
    </row>
    <row r="31" spans="1:11" x14ac:dyDescent="0.25">
      <c r="A31" s="41"/>
      <c r="B31" s="35" t="s">
        <v>40</v>
      </c>
      <c r="C31" s="36">
        <v>671000</v>
      </c>
      <c r="D31" s="37"/>
      <c r="E31" s="38"/>
      <c r="F31" s="36">
        <v>546000</v>
      </c>
      <c r="G31" s="37"/>
      <c r="H31" s="38"/>
      <c r="I31" s="36">
        <v>0</v>
      </c>
      <c r="J31" s="37"/>
      <c r="K31" s="38"/>
    </row>
    <row r="32" spans="1:11" ht="16.5" thickBot="1" x14ac:dyDescent="0.3">
      <c r="A32" s="52"/>
      <c r="B32" s="53" t="s">
        <v>41</v>
      </c>
      <c r="C32" s="54">
        <f>+C29+C30-C31</f>
        <v>-386450</v>
      </c>
      <c r="D32" s="55"/>
      <c r="E32" s="56"/>
      <c r="F32" s="54">
        <f>+F29+F30-F31</f>
        <v>-293890</v>
      </c>
      <c r="G32" s="55"/>
      <c r="H32" s="56"/>
      <c r="I32" s="54">
        <f>+I29+I30-I31</f>
        <v>0</v>
      </c>
      <c r="J32" s="55"/>
      <c r="K32" s="56"/>
    </row>
    <row r="33" spans="1:11" x14ac:dyDescent="0.25">
      <c r="A33" s="41"/>
      <c r="B33" s="46"/>
      <c r="C33" s="47"/>
      <c r="D33" s="37"/>
      <c r="E33" s="38"/>
      <c r="F33" s="47"/>
      <c r="G33" s="37"/>
      <c r="H33" s="38"/>
      <c r="I33" s="47"/>
      <c r="J33" s="37"/>
      <c r="K33" s="38"/>
    </row>
    <row r="34" spans="1:11" outlineLevel="1" x14ac:dyDescent="0.25">
      <c r="A34" s="29" t="s">
        <v>42</v>
      </c>
      <c r="B34" s="57"/>
      <c r="C34" s="58"/>
      <c r="D34" s="32"/>
      <c r="E34" s="33"/>
      <c r="F34" s="58"/>
      <c r="G34" s="32"/>
      <c r="H34" s="33"/>
      <c r="I34" s="58"/>
      <c r="J34" s="32"/>
      <c r="K34" s="33"/>
    </row>
    <row r="35" spans="1:11" outlineLevel="1" x14ac:dyDescent="0.25">
      <c r="A35" s="41"/>
      <c r="B35" s="35" t="s">
        <v>43</v>
      </c>
      <c r="C35" s="59">
        <v>1.1000000000000001</v>
      </c>
      <c r="D35" s="60"/>
      <c r="E35" s="61"/>
      <c r="F35" s="59">
        <v>1.05</v>
      </c>
      <c r="G35" s="60"/>
      <c r="H35" s="61"/>
      <c r="I35" s="59">
        <v>0</v>
      </c>
      <c r="J35" s="37"/>
      <c r="K35" s="38"/>
    </row>
    <row r="36" spans="1:11" outlineLevel="1" x14ac:dyDescent="0.25">
      <c r="A36" s="41"/>
      <c r="B36" s="35" t="s">
        <v>44</v>
      </c>
      <c r="C36" s="62">
        <v>0.29199999999999998</v>
      </c>
      <c r="D36" s="60"/>
      <c r="E36" s="61"/>
      <c r="F36" s="62">
        <v>0.27300000000000002</v>
      </c>
      <c r="G36" s="60"/>
      <c r="H36" s="61"/>
      <c r="I36" s="62">
        <v>0</v>
      </c>
      <c r="J36" s="37"/>
      <c r="K36" s="38"/>
    </row>
    <row r="37" spans="1:11" outlineLevel="1" x14ac:dyDescent="0.25">
      <c r="A37" s="41"/>
      <c r="B37" s="35" t="s">
        <v>45</v>
      </c>
      <c r="C37" s="62">
        <v>0.15</v>
      </c>
      <c r="D37" s="60"/>
      <c r="E37" s="61"/>
      <c r="F37" s="62">
        <v>0.13</v>
      </c>
      <c r="G37" s="60"/>
      <c r="H37" s="61"/>
      <c r="I37" s="62">
        <v>0</v>
      </c>
      <c r="J37" s="37"/>
      <c r="K37" s="38"/>
    </row>
    <row r="38" spans="1:11" outlineLevel="1" x14ac:dyDescent="0.25">
      <c r="A38" s="41"/>
      <c r="B38" s="35" t="s">
        <v>46</v>
      </c>
      <c r="C38" s="59">
        <v>67</v>
      </c>
      <c r="D38" s="60"/>
      <c r="E38" s="61"/>
      <c r="F38" s="59">
        <v>71</v>
      </c>
      <c r="G38" s="60"/>
      <c r="H38" s="61"/>
      <c r="I38" s="59">
        <v>0</v>
      </c>
      <c r="J38" s="37"/>
      <c r="K38" s="38"/>
    </row>
    <row r="39" spans="1:11" ht="16.5" outlineLevel="1" thickBot="1" x14ac:dyDescent="0.3">
      <c r="A39" s="41"/>
      <c r="B39" s="35" t="s">
        <v>47</v>
      </c>
      <c r="C39" s="62">
        <v>5.0000000000000001E-3</v>
      </c>
      <c r="D39" s="60"/>
      <c r="E39" s="61"/>
      <c r="F39" s="62">
        <v>4.0000000000000001E-3</v>
      </c>
      <c r="G39" s="60"/>
      <c r="H39" s="61"/>
      <c r="I39" s="62">
        <v>0</v>
      </c>
      <c r="J39" s="37"/>
      <c r="K39" s="38"/>
    </row>
    <row r="40" spans="1:11" ht="16.5" thickBot="1" x14ac:dyDescent="0.3">
      <c r="A40" s="63"/>
      <c r="B40" s="64"/>
      <c r="C40" s="64"/>
      <c r="D40" s="64"/>
      <c r="E40" s="64"/>
      <c r="F40" s="65" t="s">
        <v>48</v>
      </c>
      <c r="G40" s="97">
        <f ca="1">TODAY()</f>
        <v>45954</v>
      </c>
      <c r="H40" s="98"/>
      <c r="I40" s="65"/>
      <c r="J40" s="97"/>
      <c r="K40" s="98"/>
    </row>
  </sheetData>
  <mergeCells count="3">
    <mergeCell ref="J2:K2"/>
    <mergeCell ref="G40:H40"/>
    <mergeCell ref="J40:K40"/>
  </mergeCells>
  <conditionalFormatting sqref="D20:D21">
    <cfRule type="cellIs" dxfId="2" priority="3" operator="lessThan">
      <formula>0</formula>
    </cfRule>
  </conditionalFormatting>
  <conditionalFormatting sqref="G20:G21">
    <cfRule type="cellIs" dxfId="1" priority="2" operator="lessThan">
      <formula>0</formula>
    </cfRule>
  </conditionalFormatting>
  <conditionalFormatting sqref="J20:J21">
    <cfRule type="cellIs" dxfId="0" priority="1" operator="lessThan">
      <formula>0</formula>
    </cfRule>
  </conditionalFormatting>
  <printOptions horizontalCentered="1" verticalCentered="1"/>
  <pageMargins left="0.11811023622047245" right="0.11811023622047245" top="0.19685039370078741" bottom="0.19685039370078741" header="0.31496062992125984" footer="0.31496062992125984"/>
  <pageSetup paperSize="9" scale="74"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7DBB-7B2C-4ED6-A753-D6F8C73C61EF}">
  <sheetPr>
    <pageSetUpPr fitToPage="1"/>
  </sheetPr>
  <dimension ref="A1:D40"/>
  <sheetViews>
    <sheetView showGridLines="0" zoomScale="70" zoomScaleNormal="70" workbookViewId="0">
      <selection activeCell="B31" sqref="B31"/>
    </sheetView>
  </sheetViews>
  <sheetFormatPr baseColWidth="10" defaultRowHeight="15.75" outlineLevelRow="1" x14ac:dyDescent="0.25"/>
  <cols>
    <col min="1" max="1" width="3" style="8" customWidth="1"/>
    <col min="2" max="2" width="98.28515625" style="8" customWidth="1"/>
    <col min="3" max="3" width="72.5703125" style="8" customWidth="1"/>
    <col min="4" max="4" width="66.85546875" style="8" customWidth="1"/>
    <col min="5" max="16384" width="11.42578125" style="8"/>
  </cols>
  <sheetData>
    <row r="1" spans="1:4" ht="18.75" x14ac:dyDescent="0.3">
      <c r="A1" s="4" t="s">
        <v>49</v>
      </c>
      <c r="B1" s="5"/>
      <c r="C1" s="5"/>
      <c r="D1" s="7"/>
    </row>
    <row r="2" spans="1:4" ht="16.5" thickBot="1" x14ac:dyDescent="0.3">
      <c r="A2" s="9"/>
      <c r="B2" s="10" t="s">
        <v>5</v>
      </c>
      <c r="C2" s="66" t="str">
        <f>+[1]Einseiter!C2</f>
        <v>Oktober</v>
      </c>
      <c r="D2" s="67" t="str">
        <f>+[1]Einseiter!F2</f>
        <v>Musterbetrieb</v>
      </c>
    </row>
    <row r="3" spans="1:4" x14ac:dyDescent="0.25">
      <c r="A3" s="15"/>
      <c r="B3" s="16"/>
      <c r="C3" s="66">
        <f>+[1]Einseiter!D3</f>
        <v>2025</v>
      </c>
      <c r="D3" s="68"/>
    </row>
    <row r="4" spans="1:4" x14ac:dyDescent="0.25">
      <c r="A4" s="23" t="s">
        <v>12</v>
      </c>
      <c r="B4" s="24"/>
      <c r="C4" s="28" t="s">
        <v>50</v>
      </c>
      <c r="D4" s="69" t="s">
        <v>51</v>
      </c>
    </row>
    <row r="5" spans="1:4" x14ac:dyDescent="0.25">
      <c r="A5" s="29" t="s">
        <v>16</v>
      </c>
      <c r="B5" s="30"/>
      <c r="C5" s="70"/>
      <c r="D5" s="71"/>
    </row>
    <row r="6" spans="1:4" x14ac:dyDescent="0.25">
      <c r="A6" s="34"/>
      <c r="B6" s="72" t="str">
        <f>+[1]Einseiter!B6</f>
        <v>Umsatzerlöse</v>
      </c>
      <c r="C6" s="73"/>
      <c r="D6" s="74"/>
    </row>
    <row r="7" spans="1:4" outlineLevel="1" x14ac:dyDescent="0.25">
      <c r="A7" s="34"/>
      <c r="B7" s="72" t="str">
        <f>+[1]Einseiter!B7</f>
        <v>Bestandsveränderungen</v>
      </c>
      <c r="C7" s="73"/>
      <c r="D7" s="74"/>
    </row>
    <row r="8" spans="1:4" outlineLevel="1" x14ac:dyDescent="0.25">
      <c r="A8" s="34"/>
      <c r="B8" s="72" t="str">
        <f>+[1]Einseiter!B8</f>
        <v>Aktivierte Eigenleistungen</v>
      </c>
      <c r="C8" s="73"/>
      <c r="D8" s="74"/>
    </row>
    <row r="9" spans="1:4" x14ac:dyDescent="0.25">
      <c r="A9" s="29" t="s">
        <v>20</v>
      </c>
      <c r="B9" s="75"/>
      <c r="C9" s="76"/>
      <c r="D9" s="77"/>
    </row>
    <row r="10" spans="1:4" x14ac:dyDescent="0.25">
      <c r="A10" s="41"/>
      <c r="B10" s="72" t="str">
        <f>+[1]Einseiter!B10</f>
        <v>Material-/Wareneinkauf</v>
      </c>
      <c r="C10" s="73"/>
      <c r="D10" s="74"/>
    </row>
    <row r="11" spans="1:4" outlineLevel="1" x14ac:dyDescent="0.25">
      <c r="A11" s="41"/>
      <c r="B11" s="72" t="str">
        <f>+[1]Einseiter!B11</f>
        <v>Fertigungslöhne</v>
      </c>
      <c r="C11" s="73"/>
      <c r="D11" s="74"/>
    </row>
    <row r="12" spans="1:4" outlineLevel="1" x14ac:dyDescent="0.25">
      <c r="A12" s="41"/>
      <c r="B12" s="72" t="str">
        <f>+[1]Einseiter!B12</f>
        <v>Fremdleistungen (soweit auftragsbegzogen, sonst unter sonstige Kosten)</v>
      </c>
      <c r="C12" s="73"/>
      <c r="D12" s="74"/>
    </row>
    <row r="13" spans="1:4" outlineLevel="1" x14ac:dyDescent="0.25">
      <c r="A13" s="41"/>
      <c r="B13" s="72" t="str">
        <f>+[1]Einseiter!B13</f>
        <v>Sonstige variable Kosten, z. B. Frachten, Verpackungen</v>
      </c>
      <c r="C13" s="73"/>
      <c r="D13" s="74"/>
    </row>
    <row r="14" spans="1:4" x14ac:dyDescent="0.25">
      <c r="A14" s="29" t="s">
        <v>25</v>
      </c>
      <c r="B14" s="75"/>
      <c r="C14" s="76"/>
      <c r="D14" s="77"/>
    </row>
    <row r="15" spans="1:4" x14ac:dyDescent="0.25">
      <c r="A15" s="41"/>
      <c r="B15" s="72" t="str">
        <f>+[1]Einseiter!B15</f>
        <v>Personalkosten (ohne Fertigungslöhne, wenn diese als variabel ausgewiesen werden)</v>
      </c>
      <c r="C15" s="73"/>
      <c r="D15" s="74"/>
    </row>
    <row r="16" spans="1:4" x14ac:dyDescent="0.25">
      <c r="A16" s="41"/>
      <c r="B16" s="72" t="str">
        <f>+[1]Einseiter!B16</f>
        <v>Abschreibungen</v>
      </c>
      <c r="C16" s="73"/>
      <c r="D16" s="74"/>
    </row>
    <row r="17" spans="1:4" x14ac:dyDescent="0.25">
      <c r="A17" s="41"/>
      <c r="B17" s="72" t="str">
        <f>+[1]Einseiter!B17</f>
        <v>Sonstige Kosten, z. B. Raumkosten, Versicherungen, Kfz-Kosten, Werbung</v>
      </c>
      <c r="C17" s="73"/>
      <c r="D17" s="74"/>
    </row>
    <row r="18" spans="1:4" x14ac:dyDescent="0.25">
      <c r="A18" s="29" t="s">
        <v>29</v>
      </c>
      <c r="B18" s="75"/>
      <c r="C18" s="76"/>
      <c r="D18" s="77"/>
    </row>
    <row r="19" spans="1:4" x14ac:dyDescent="0.25">
      <c r="A19" s="29" t="s">
        <v>30</v>
      </c>
      <c r="B19" s="75"/>
      <c r="C19" s="76"/>
      <c r="D19" s="77"/>
    </row>
    <row r="20" spans="1:4" x14ac:dyDescent="0.25">
      <c r="A20" s="34"/>
      <c r="B20" s="72" t="str">
        <f>+[1]Einseiter!B20</f>
        <v>Zinsergebnis (Zinsaufwand mit negativem Vorzeichen eingeben)</v>
      </c>
      <c r="C20" s="73"/>
      <c r="D20" s="74"/>
    </row>
    <row r="21" spans="1:4" x14ac:dyDescent="0.25">
      <c r="A21" s="34"/>
      <c r="B21" s="72" t="str">
        <f>+[1]Einseiter!B21</f>
        <v>Neutrales Ergebnis (Belastung mit negativem Vorzeichen eingeben)</v>
      </c>
      <c r="C21" s="73"/>
      <c r="D21" s="74"/>
    </row>
    <row r="22" spans="1:4" x14ac:dyDescent="0.25">
      <c r="A22" s="29" t="s">
        <v>33</v>
      </c>
      <c r="B22" s="75"/>
      <c r="C22" s="76"/>
      <c r="D22" s="77"/>
    </row>
    <row r="23" spans="1:4" x14ac:dyDescent="0.25">
      <c r="A23" s="41"/>
      <c r="B23" s="72" t="str">
        <f>+[1]Einseiter!B23</f>
        <v>Steuern auf Einkommen und Ertrag</v>
      </c>
      <c r="C23" s="73"/>
      <c r="D23" s="74"/>
    </row>
    <row r="24" spans="1:4" x14ac:dyDescent="0.25">
      <c r="A24" s="29" t="s">
        <v>35</v>
      </c>
      <c r="B24" s="75"/>
      <c r="C24" s="76"/>
      <c r="D24" s="77"/>
    </row>
    <row r="25" spans="1:4" x14ac:dyDescent="0.25">
      <c r="A25" s="41"/>
      <c r="B25" s="72" t="str">
        <f>+[1]Einseiter!B25</f>
        <v>Abschreibungen</v>
      </c>
      <c r="C25" s="73"/>
      <c r="D25" s="74"/>
    </row>
    <row r="26" spans="1:4" x14ac:dyDescent="0.25">
      <c r="A26" s="29" t="s">
        <v>36</v>
      </c>
      <c r="B26" s="75"/>
      <c r="C26" s="76"/>
      <c r="D26" s="77"/>
    </row>
    <row r="27" spans="1:4" x14ac:dyDescent="0.25">
      <c r="A27" s="41"/>
      <c r="B27" s="78"/>
      <c r="C27" s="79"/>
      <c r="D27" s="80"/>
    </row>
    <row r="28" spans="1:4" x14ac:dyDescent="0.25">
      <c r="A28" s="29" t="s">
        <v>37</v>
      </c>
      <c r="B28" s="75"/>
      <c r="C28" s="81"/>
      <c r="D28" s="82"/>
    </row>
    <row r="29" spans="1:4" x14ac:dyDescent="0.25">
      <c r="A29" s="41"/>
      <c r="B29" s="72" t="str">
        <f>+[1]Einseiter!B29</f>
        <v>Geldbestand inkl. freiem Kontrokorrent</v>
      </c>
      <c r="C29" s="73"/>
      <c r="D29" s="74"/>
    </row>
    <row r="30" spans="1:4" x14ac:dyDescent="0.25">
      <c r="A30" s="41"/>
      <c r="B30" s="72" t="str">
        <f>+[1]Einseiter!B30</f>
        <v>Cashflow im engeren Sinn (Ergebnis nach Steuern plus Abschreibungen)</v>
      </c>
      <c r="C30" s="73"/>
      <c r="D30" s="74"/>
    </row>
    <row r="31" spans="1:4" ht="31.5" x14ac:dyDescent="0.25">
      <c r="A31" s="41"/>
      <c r="B31" s="72" t="str">
        <f>+[1]Einseiter!B31</f>
        <v>Nicht berücksichtigte zahlungsrelevante Positionen, z. B. Investitionen, Tilgungen, Entnahmen, Zahllast</v>
      </c>
      <c r="C31" s="73"/>
      <c r="D31" s="74"/>
    </row>
    <row r="32" spans="1:4" ht="16.5" thickBot="1" x14ac:dyDescent="0.3">
      <c r="A32" s="52"/>
      <c r="B32" s="83" t="s">
        <v>41</v>
      </c>
      <c r="C32" s="84"/>
      <c r="D32" s="85"/>
    </row>
    <row r="33" spans="1:4" x14ac:dyDescent="0.25">
      <c r="A33" s="41"/>
      <c r="B33" s="78"/>
      <c r="C33" s="79"/>
      <c r="D33" s="80"/>
    </row>
    <row r="34" spans="1:4" outlineLevel="1" x14ac:dyDescent="0.25">
      <c r="A34" s="29" t="s">
        <v>42</v>
      </c>
      <c r="B34" s="86"/>
      <c r="C34" s="87"/>
      <c r="D34" s="88"/>
    </row>
    <row r="35" spans="1:4" outlineLevel="1" x14ac:dyDescent="0.25">
      <c r="A35" s="41"/>
      <c r="B35" s="72" t="str">
        <f>+[1]Einseiter!B35</f>
        <v>Kundenindex (Kundenzahl laufende Peride / Kundenzahl Vorperiode)</v>
      </c>
      <c r="C35" s="89"/>
      <c r="D35" s="90"/>
    </row>
    <row r="36" spans="1:4" outlineLevel="1" x14ac:dyDescent="0.25">
      <c r="A36" s="41"/>
      <c r="B36" s="72" t="str">
        <f>+[1]Einseiter!B36</f>
        <v>Wiederkaufrate (Anzahl Kunden, die mehrmals pro Jahr kaufen * 100 / Gesamtzahl Kunden)</v>
      </c>
      <c r="C36" s="91"/>
      <c r="D36" s="92"/>
    </row>
    <row r="37" spans="1:4" outlineLevel="1" x14ac:dyDescent="0.25">
      <c r="A37" s="41"/>
      <c r="B37" s="72" t="str">
        <f>+[1]Einseiter!B37</f>
        <v>Neuproduktanteil (Anzahl Produkte jünger als 2 Jahre * 100 / Gesamtzahl Produkte</v>
      </c>
      <c r="C37" s="91"/>
      <c r="D37" s="92"/>
    </row>
    <row r="38" spans="1:4" outlineLevel="1" x14ac:dyDescent="0.25">
      <c r="A38" s="41"/>
      <c r="B38" s="72" t="str">
        <f>+[1]Einseiter!B38</f>
        <v>Krankheitstage (Anzahl Krankheitstage aller Mitarbeiter)</v>
      </c>
      <c r="C38" s="89"/>
      <c r="D38" s="90"/>
    </row>
    <row r="39" spans="1:4" ht="16.5" outlineLevel="1" thickBot="1" x14ac:dyDescent="0.3">
      <c r="A39" s="41"/>
      <c r="B39" s="72" t="str">
        <f>+[1]Einseiter!B39</f>
        <v>Reklamationsquote (Anzahl Reklamationen * 100 / Gesamtzahl Käufe)</v>
      </c>
      <c r="C39" s="91"/>
      <c r="D39" s="92"/>
    </row>
    <row r="40" spans="1:4" ht="16.5" thickBot="1" x14ac:dyDescent="0.3">
      <c r="A40" s="63"/>
      <c r="B40" s="64"/>
      <c r="C40" s="93" t="s">
        <v>48</v>
      </c>
      <c r="D40" s="94">
        <f>+[1]Einseiter!G40</f>
        <v>45952</v>
      </c>
    </row>
  </sheetData>
  <printOptions horizontalCentered="1" verticalCentered="1"/>
  <pageMargins left="0.11811023622047245" right="0.11811023622047245" top="0.19685039370078741" bottom="0.19685039370078741" header="0.31496062992125984" footer="0.31496062992125984"/>
  <pageSetup paperSize="9" scale="61" orientation="landscape"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IWW Einleitung</vt:lpstr>
      <vt:lpstr>Einseiter</vt:lpstr>
      <vt:lpstr>Stichworte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Jörgen Erichsen</dc:creator>
  <cp:lastModifiedBy>Kerstin Dahlhaus</cp:lastModifiedBy>
  <cp:lastPrinted>2016-03-23T10:54:44Z</cp:lastPrinted>
  <dcterms:created xsi:type="dcterms:W3CDTF">2014-11-12T14:08:53Z</dcterms:created>
  <dcterms:modified xsi:type="dcterms:W3CDTF">2025-10-24T07:35:56Z</dcterms:modified>
</cp:coreProperties>
</file>